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nami\Desktop\Appendix\計算例\"/>
    </mc:Choice>
  </mc:AlternateContent>
  <bookViews>
    <workbookView xWindow="6630" yWindow="675" windowWidth="17220" windowHeight="14505" tabRatio="799" firstSheet="1" activeTab="6"/>
  </bookViews>
  <sheets>
    <sheet name="§17_発症率とオッズの計算" sheetId="25" r:id="rId1"/>
    <sheet name="§17_発症率とオッズの関係" sheetId="4" r:id="rId2"/>
    <sheet name="ロジスティック関数のグラフ" sheetId="8" r:id="rId3"/>
    <sheet name="表21.1_ロジスティック回帰のデータ" sheetId="19" r:id="rId4"/>
    <sheet name="第21講" sheetId="27" r:id="rId5"/>
    <sheet name="Simpsonのパラドックス" sheetId="20" r:id="rId6"/>
    <sheet name="§24_ROC曲線下面積の比較" sheetId="26" r:id="rId7"/>
  </sheets>
  <calcPr calcId="152511"/>
</workbook>
</file>

<file path=xl/calcChain.xml><?xml version="1.0" encoding="utf-8"?>
<calcChain xmlns="http://schemas.openxmlformats.org/spreadsheetml/2006/main">
  <c r="G8" i="25" l="1"/>
  <c r="G7" i="25"/>
  <c r="F7" i="25"/>
  <c r="E8" i="25"/>
  <c r="F8" i="25" s="1"/>
  <c r="E7" i="25"/>
  <c r="G31" i="27" l="1"/>
  <c r="G30" i="27"/>
  <c r="G33" i="27" s="1"/>
  <c r="D32" i="27"/>
  <c r="D31" i="27"/>
  <c r="G32" i="27" s="1"/>
  <c r="D26" i="27" l="1"/>
  <c r="D25" i="27"/>
  <c r="D11" i="27" l="1"/>
  <c r="D10" i="27"/>
  <c r="D7" i="27"/>
  <c r="D6" i="27"/>
  <c r="D12" i="27" l="1"/>
  <c r="D20" i="27" s="1"/>
  <c r="G20" i="19"/>
  <c r="G19" i="19"/>
  <c r="G18" i="19"/>
  <c r="G17" i="19"/>
  <c r="G16" i="19"/>
  <c r="G15" i="19"/>
  <c r="G14" i="19"/>
  <c r="G13" i="19"/>
  <c r="D17" i="27" l="1"/>
  <c r="D18" i="27" s="1"/>
  <c r="C9" i="25"/>
  <c r="C8" i="20"/>
  <c r="E8" i="20" s="1"/>
  <c r="D8" i="20"/>
  <c r="D7" i="20"/>
  <c r="C7" i="20"/>
  <c r="E7" i="20" l="1"/>
  <c r="D9" i="20"/>
  <c r="E9" i="25"/>
  <c r="D9" i="25"/>
  <c r="C9" i="20"/>
  <c r="D22" i="20"/>
  <c r="C22" i="20"/>
  <c r="D16" i="20"/>
  <c r="C16" i="20"/>
  <c r="G21" i="20"/>
  <c r="E21" i="20"/>
  <c r="F21" i="20" s="1"/>
  <c r="G15" i="20"/>
  <c r="E15" i="20"/>
  <c r="G20" i="20"/>
  <c r="E20" i="20"/>
  <c r="F20" i="20" s="1"/>
  <c r="G14" i="20"/>
  <c r="E14" i="20"/>
  <c r="F7" i="20" s="1"/>
  <c r="G8" i="20"/>
  <c r="G7" i="20"/>
  <c r="E9" i="20" l="1"/>
  <c r="G16" i="20"/>
  <c r="G9" i="25"/>
  <c r="F9" i="25"/>
  <c r="F15" i="20"/>
  <c r="F8" i="20"/>
  <c r="E16" i="20"/>
  <c r="F16" i="20" s="1"/>
  <c r="G9" i="20"/>
  <c r="G22" i="20"/>
  <c r="F14" i="20"/>
  <c r="E22" i="20"/>
  <c r="F22" i="20" s="1"/>
  <c r="F9" i="20" l="1"/>
  <c r="D105" i="8" l="1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104" i="4" l="1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</calcChain>
</file>

<file path=xl/sharedStrings.xml><?xml version="1.0" encoding="utf-8"?>
<sst xmlns="http://schemas.openxmlformats.org/spreadsheetml/2006/main" count="134" uniqueCount="97">
  <si>
    <t>a</t>
    <phoneticPr fontId="2"/>
  </si>
  <si>
    <t>b</t>
    <phoneticPr fontId="2"/>
  </si>
  <si>
    <t>c</t>
    <phoneticPr fontId="2"/>
  </si>
  <si>
    <t>d</t>
    <phoneticPr fontId="2"/>
  </si>
  <si>
    <t>オッズ</t>
    <phoneticPr fontId="1"/>
  </si>
  <si>
    <t>p</t>
    <phoneticPr fontId="2"/>
  </si>
  <si>
    <t>p/(1-p)</t>
    <phoneticPr fontId="2"/>
  </si>
  <si>
    <t>AKI</t>
  </si>
  <si>
    <t>x</t>
    <phoneticPr fontId="2"/>
  </si>
  <si>
    <t>y</t>
    <phoneticPr fontId="2"/>
  </si>
  <si>
    <t>合計</t>
    <rPh sb="0" eb="2">
      <t>ゴウケイ</t>
    </rPh>
    <phoneticPr fontId="2"/>
  </si>
  <si>
    <t>率</t>
    <rPh sb="0" eb="1">
      <t>リツ</t>
    </rPh>
    <phoneticPr fontId="2"/>
  </si>
  <si>
    <t>a+b</t>
    <phoneticPr fontId="2"/>
  </si>
  <si>
    <t>b/(a+b)</t>
    <phoneticPr fontId="2"/>
  </si>
  <si>
    <t>c+d</t>
    <phoneticPr fontId="2"/>
  </si>
  <si>
    <t>d/(c+d)</t>
    <phoneticPr fontId="2"/>
  </si>
  <si>
    <t>事務職</t>
    <rPh sb="0" eb="3">
      <t>ジムショク</t>
    </rPh>
    <phoneticPr fontId="2"/>
  </si>
  <si>
    <t>医療職</t>
    <rPh sb="0" eb="3">
      <t>イリョウショク</t>
    </rPh>
    <phoneticPr fontId="2"/>
  </si>
  <si>
    <t>男性</t>
    <rPh sb="0" eb="2">
      <t>ダンセイ</t>
    </rPh>
    <phoneticPr fontId="1"/>
  </si>
  <si>
    <t>女性</t>
    <rPh sb="0" eb="2">
      <t>ジョセイ</t>
    </rPh>
    <phoneticPr fontId="1"/>
  </si>
  <si>
    <t>非着用</t>
    <rPh sb="0" eb="3">
      <t>ヒチャクヨウ</t>
    </rPh>
    <phoneticPr fontId="2"/>
  </si>
  <si>
    <t>着用</t>
    <rPh sb="0" eb="2">
      <t>チャクヨウ</t>
    </rPh>
    <phoneticPr fontId="2"/>
  </si>
  <si>
    <t>有り</t>
    <rPh sb="0" eb="1">
      <t>ア</t>
    </rPh>
    <phoneticPr fontId="1"/>
  </si>
  <si>
    <t>発症率</t>
    <rPh sb="0" eb="3">
      <t>ハッショウリツ</t>
    </rPh>
    <phoneticPr fontId="1"/>
  </si>
  <si>
    <t>性別</t>
    <rPh sb="0" eb="2">
      <t>セイベツ</t>
    </rPh>
    <phoneticPr fontId="1"/>
  </si>
  <si>
    <t>高血圧</t>
    <rPh sb="0" eb="3">
      <t>コウケツアツ</t>
    </rPh>
    <phoneticPr fontId="1"/>
  </si>
  <si>
    <t>無し</t>
    <rPh sb="0" eb="1">
      <t>ナ</t>
    </rPh>
    <phoneticPr fontId="1"/>
  </si>
  <si>
    <t>年齢</t>
    <rPh sb="0" eb="2">
      <t>ネンレイ</t>
    </rPh>
    <phoneticPr fontId="1"/>
  </si>
  <si>
    <t>観察度数</t>
    <rPh sb="0" eb="2">
      <t>カンサツ</t>
    </rPh>
    <rPh sb="2" eb="4">
      <t>ドスウ</t>
    </rPh>
    <phoneticPr fontId="1"/>
  </si>
  <si>
    <t>65未満</t>
    <rPh sb="2" eb="4">
      <t>ミマン</t>
    </rPh>
    <phoneticPr fontId="1"/>
  </si>
  <si>
    <t>65以上</t>
    <rPh sb="2" eb="4">
      <t>イジョウ</t>
    </rPh>
    <phoneticPr fontId="1"/>
  </si>
  <si>
    <t>母数</t>
    <rPh sb="0" eb="2">
      <t>ボスウ</t>
    </rPh>
    <phoneticPr fontId="1"/>
  </si>
  <si>
    <t>結果</t>
    <rPh sb="0" eb="2">
      <t>ケッカ</t>
    </rPh>
    <phoneticPr fontId="1"/>
  </si>
  <si>
    <t>図17.2</t>
    <rPh sb="0" eb="1">
      <t>ズ</t>
    </rPh>
    <phoneticPr fontId="1"/>
  </si>
  <si>
    <t>図18.1</t>
    <rPh sb="0" eb="1">
      <t>ズ</t>
    </rPh>
    <phoneticPr fontId="1"/>
  </si>
  <si>
    <t>表17.5</t>
    <rPh sb="0" eb="1">
      <t>ヒョウ</t>
    </rPh>
    <phoneticPr fontId="1"/>
  </si>
  <si>
    <t>表21.1左</t>
    <rPh sb="0" eb="1">
      <t>ヒョウ</t>
    </rPh>
    <rPh sb="5" eb="6">
      <t>ヒダリ</t>
    </rPh>
    <phoneticPr fontId="1"/>
  </si>
  <si>
    <t>オッズ</t>
    <phoneticPr fontId="1"/>
  </si>
  <si>
    <t>b/a</t>
    <phoneticPr fontId="1"/>
  </si>
  <si>
    <t>d/c</t>
    <phoneticPr fontId="1"/>
  </si>
  <si>
    <t>発症率</t>
    <rPh sb="0" eb="3">
      <t>ハッショウリツ</t>
    </rPh>
    <phoneticPr fontId="2"/>
  </si>
  <si>
    <t>Riskなし</t>
    <phoneticPr fontId="2"/>
  </si>
  <si>
    <t>Riskあり</t>
    <phoneticPr fontId="2"/>
  </si>
  <si>
    <t>正常</t>
    <rPh sb="0" eb="2">
      <t>セイジョウ</t>
    </rPh>
    <phoneticPr fontId="2"/>
  </si>
  <si>
    <t>発症</t>
    <rPh sb="0" eb="2">
      <t>ハッショウ</t>
    </rPh>
    <phoneticPr fontId="2"/>
  </si>
  <si>
    <t>no AKI</t>
    <phoneticPr fontId="1"/>
  </si>
  <si>
    <t>AKI</t>
    <phoneticPr fontId="1"/>
  </si>
  <si>
    <r>
      <rPr>
        <i/>
        <sz val="12"/>
        <color theme="1"/>
        <rFont val="メイリオ"/>
        <family val="3"/>
        <charset val="128"/>
      </rPr>
      <t>p</t>
    </r>
    <r>
      <rPr>
        <vertAlign val="subscript"/>
        <sz val="12"/>
        <color theme="1"/>
        <rFont val="メイリオ"/>
        <family val="3"/>
        <charset val="128"/>
      </rPr>
      <t>000</t>
    </r>
    <phoneticPr fontId="1"/>
  </si>
  <si>
    <r>
      <rPr>
        <i/>
        <sz val="12"/>
        <color theme="1"/>
        <rFont val="メイリオ"/>
        <family val="3"/>
        <charset val="128"/>
      </rPr>
      <t>p</t>
    </r>
    <r>
      <rPr>
        <vertAlign val="subscript"/>
        <sz val="12"/>
        <color theme="1"/>
        <rFont val="メイリオ"/>
        <family val="3"/>
        <charset val="128"/>
      </rPr>
      <t>001</t>
    </r>
    <phoneticPr fontId="1"/>
  </si>
  <si>
    <r>
      <rPr>
        <i/>
        <sz val="12"/>
        <color theme="1"/>
        <rFont val="メイリオ"/>
        <family val="3"/>
        <charset val="128"/>
      </rPr>
      <t>p</t>
    </r>
    <r>
      <rPr>
        <vertAlign val="subscript"/>
        <sz val="12"/>
        <color theme="1"/>
        <rFont val="メイリオ"/>
        <family val="3"/>
        <charset val="128"/>
      </rPr>
      <t>010</t>
    </r>
    <phoneticPr fontId="1"/>
  </si>
  <si>
    <r>
      <rPr>
        <i/>
        <sz val="12"/>
        <color theme="1"/>
        <rFont val="メイリオ"/>
        <family val="3"/>
        <charset val="128"/>
      </rPr>
      <t>p</t>
    </r>
    <r>
      <rPr>
        <vertAlign val="subscript"/>
        <sz val="12"/>
        <color theme="1"/>
        <rFont val="メイリオ"/>
        <family val="3"/>
        <charset val="128"/>
      </rPr>
      <t>011</t>
    </r>
    <phoneticPr fontId="1"/>
  </si>
  <si>
    <r>
      <rPr>
        <i/>
        <sz val="12"/>
        <color theme="1"/>
        <rFont val="メイリオ"/>
        <family val="3"/>
        <charset val="128"/>
      </rPr>
      <t>p</t>
    </r>
    <r>
      <rPr>
        <vertAlign val="subscript"/>
        <sz val="12"/>
        <color theme="1"/>
        <rFont val="メイリオ"/>
        <family val="3"/>
        <charset val="128"/>
      </rPr>
      <t>100</t>
    </r>
    <phoneticPr fontId="1"/>
  </si>
  <si>
    <r>
      <rPr>
        <i/>
        <sz val="12"/>
        <color theme="1"/>
        <rFont val="メイリオ"/>
        <family val="3"/>
        <charset val="128"/>
      </rPr>
      <t>p</t>
    </r>
    <r>
      <rPr>
        <vertAlign val="subscript"/>
        <sz val="12"/>
        <color theme="1"/>
        <rFont val="メイリオ"/>
        <family val="3"/>
        <charset val="128"/>
      </rPr>
      <t>101</t>
    </r>
    <phoneticPr fontId="1"/>
  </si>
  <si>
    <r>
      <rPr>
        <i/>
        <sz val="12"/>
        <color theme="1"/>
        <rFont val="メイリオ"/>
        <family val="3"/>
        <charset val="128"/>
      </rPr>
      <t>p</t>
    </r>
    <r>
      <rPr>
        <vertAlign val="subscript"/>
        <sz val="12"/>
        <color theme="1"/>
        <rFont val="メイリオ"/>
        <family val="3"/>
        <charset val="128"/>
      </rPr>
      <t>110</t>
    </r>
    <phoneticPr fontId="1"/>
  </si>
  <si>
    <r>
      <rPr>
        <i/>
        <sz val="12"/>
        <color theme="1"/>
        <rFont val="メイリオ"/>
        <family val="3"/>
        <charset val="128"/>
      </rPr>
      <t>p</t>
    </r>
    <r>
      <rPr>
        <vertAlign val="subscript"/>
        <sz val="12"/>
        <color theme="1"/>
        <rFont val="メイリオ"/>
        <family val="3"/>
        <charset val="128"/>
      </rPr>
      <t>111</t>
    </r>
    <phoneticPr fontId="1"/>
  </si>
  <si>
    <t>HyperT</t>
  </si>
  <si>
    <t>Age</t>
  </si>
  <si>
    <t>Gender</t>
  </si>
  <si>
    <t>ロジスティック回帰例題のデータ
黄色のセル：集計結果
25行目以下：１行が各測定結果
青色のテキストボックス：Stata のコマンドと計算結果
↓
統計ソフトがあれば実際に計算をさせて、結果を比較してみよう！</t>
    <rPh sb="7" eb="9">
      <t>カイキ</t>
    </rPh>
    <rPh sb="9" eb="11">
      <t>レイダイ</t>
    </rPh>
    <rPh sb="17" eb="19">
      <t>キイロ</t>
    </rPh>
    <rPh sb="23" eb="25">
      <t>シュウケイ</t>
    </rPh>
    <rPh sb="25" eb="27">
      <t>ケッカ</t>
    </rPh>
    <rPh sb="30" eb="32">
      <t>ギョウメ</t>
    </rPh>
    <rPh sb="32" eb="34">
      <t>イカ</t>
    </rPh>
    <rPh sb="36" eb="37">
      <t>ギョウ</t>
    </rPh>
    <rPh sb="38" eb="39">
      <t>カク</t>
    </rPh>
    <rPh sb="39" eb="41">
      <t>ソクテイ</t>
    </rPh>
    <rPh sb="41" eb="43">
      <t>ケッカ</t>
    </rPh>
    <rPh sb="44" eb="46">
      <t>アオイロ</t>
    </rPh>
    <rPh sb="68" eb="70">
      <t>ケイサン</t>
    </rPh>
    <rPh sb="70" eb="72">
      <t>ケッカ</t>
    </rPh>
    <rPh sb="75" eb="77">
      <t>トウケイ</t>
    </rPh>
    <rPh sb="84" eb="86">
      <t>ジッサイ</t>
    </rPh>
    <rPh sb="87" eb="89">
      <t>ケイサン</t>
    </rPh>
    <rPh sb="94" eb="96">
      <t>ケッカ</t>
    </rPh>
    <rPh sb="97" eb="99">
      <t>ヒカク</t>
    </rPh>
    <phoneticPr fontId="1"/>
  </si>
  <si>
    <t>reader_1</t>
  </si>
  <si>
    <t>reader_2</t>
  </si>
  <si>
    <t>diagnosis</t>
  </si>
  <si>
    <t>ＲＯＣ曲線の比較のデータ
12行目以下：読影者の比較試験の結果
青色のテキストボックス：Stata のコマンドと計算結果
↓
統計ソフトがあれば実際に計算をさせて、結果を比較してみよう！</t>
    <rPh sb="3" eb="5">
      <t>キョクセン</t>
    </rPh>
    <rPh sb="6" eb="8">
      <t>ヒカク</t>
    </rPh>
    <rPh sb="16" eb="18">
      <t>ギョウメ</t>
    </rPh>
    <rPh sb="18" eb="20">
      <t>イカ</t>
    </rPh>
    <rPh sb="33" eb="35">
      <t>アオイロ</t>
    </rPh>
    <rPh sb="57" eb="59">
      <t>ケイサン</t>
    </rPh>
    <rPh sb="59" eb="61">
      <t>ケッカ</t>
    </rPh>
    <rPh sb="64" eb="66">
      <t>トウケイ</t>
    </rPh>
    <rPh sb="73" eb="75">
      <t>ジッサイ</t>
    </rPh>
    <rPh sb="76" eb="78">
      <t>ケイサン</t>
    </rPh>
    <rPh sb="83" eb="85">
      <t>ケッカ</t>
    </rPh>
    <rPh sb="86" eb="88">
      <t>ヒカク</t>
    </rPh>
    <phoneticPr fontId="1"/>
  </si>
  <si>
    <t>発症率とオッズの関係のグラフ</t>
    <rPh sb="0" eb="3">
      <t>ハッショウリツ</t>
    </rPh>
    <rPh sb="8" eb="10">
      <t>カンケイ</t>
    </rPh>
    <phoneticPr fontId="1"/>
  </si>
  <si>
    <t>ロジスティック関数のグラフ</t>
    <rPh sb="7" eb="9">
      <t>カンスウ</t>
    </rPh>
    <phoneticPr fontId="1"/>
  </si>
  <si>
    <t>n</t>
    <phoneticPr fontId="1"/>
  </si>
  <si>
    <t>log(0.5)</t>
    <phoneticPr fontId="1"/>
  </si>
  <si>
    <t>n×log(0.5)</t>
    <phoneticPr fontId="1"/>
  </si>
  <si>
    <t>(42/160)^42</t>
    <phoneticPr fontId="1"/>
  </si>
  <si>
    <t>(118/160)^118</t>
    <phoneticPr fontId="1"/>
  </si>
  <si>
    <t>第21講ｂ 1)</t>
    <rPh sb="0" eb="1">
      <t>ダイ</t>
    </rPh>
    <rPh sb="3" eb="4">
      <t>コウ</t>
    </rPh>
    <phoneticPr fontId="1"/>
  </si>
  <si>
    <t>第21講ｂ 2)</t>
    <rPh sb="0" eb="1">
      <t>ダイ</t>
    </rPh>
    <rPh sb="3" eb="4">
      <t>コウ</t>
    </rPh>
    <phoneticPr fontId="1"/>
  </si>
  <si>
    <t>log(L0)</t>
    <phoneticPr fontId="1"/>
  </si>
  <si>
    <t>第21講c</t>
    <rPh sb="0" eb="1">
      <t>ダイ</t>
    </rPh>
    <rPh sb="3" eb="4">
      <t>コウ</t>
    </rPh>
    <phoneticPr fontId="1"/>
  </si>
  <si>
    <t>G2</t>
    <phoneticPr fontId="1"/>
  </si>
  <si>
    <t>p値</t>
    <rPh sb="1" eb="2">
      <t>アタイ</t>
    </rPh>
    <phoneticPr fontId="1"/>
  </si>
  <si>
    <t>log(L1)</t>
    <phoneticPr fontId="1"/>
  </si>
  <si>
    <t>pseudo R2</t>
    <phoneticPr fontId="1"/>
  </si>
  <si>
    <t>第21講d</t>
    <rPh sb="0" eb="1">
      <t>ダイ</t>
    </rPh>
    <rPh sb="3" eb="4">
      <t>コウ</t>
    </rPh>
    <phoneticPr fontId="1"/>
  </si>
  <si>
    <t>オッズ比の信頼限界</t>
    <rPh sb="3" eb="4">
      <t>ヒ</t>
    </rPh>
    <rPh sb="5" eb="7">
      <t>シンライ</t>
    </rPh>
    <rPh sb="7" eb="9">
      <t>ゲンカイ</t>
    </rPh>
    <phoneticPr fontId="1"/>
  </si>
  <si>
    <t>対数オッズ比の信頼限界</t>
    <rPh sb="0" eb="2">
      <t>タイスウ</t>
    </rPh>
    <rPh sb="5" eb="6">
      <t>ヒ</t>
    </rPh>
    <rPh sb="7" eb="9">
      <t>シンライ</t>
    </rPh>
    <rPh sb="9" eb="11">
      <t>ゲンカイ</t>
    </rPh>
    <phoneticPr fontId="1"/>
  </si>
  <si>
    <t>第21講f</t>
    <rPh sb="0" eb="1">
      <t>ダイ</t>
    </rPh>
    <rPh sb="3" eb="4">
      <t>コウ</t>
    </rPh>
    <phoneticPr fontId="1"/>
  </si>
  <si>
    <t>n</t>
    <phoneticPr fontId="1"/>
  </si>
  <si>
    <t>N</t>
    <phoneticPr fontId="1"/>
  </si>
  <si>
    <t>t</t>
    <phoneticPr fontId="1"/>
  </si>
  <si>
    <t>nc</t>
    <phoneticPr fontId="1"/>
  </si>
  <si>
    <t>nd</t>
    <phoneticPr fontId="1"/>
  </si>
  <si>
    <t>nt</t>
    <phoneticPr fontId="1"/>
  </si>
  <si>
    <t>Sommer's D</t>
    <phoneticPr fontId="1"/>
  </si>
  <si>
    <t>Gamma</t>
    <phoneticPr fontId="1"/>
  </si>
  <si>
    <t>Tau-a</t>
    <phoneticPr fontId="1"/>
  </si>
  <si>
    <t>c</t>
    <phoneticPr fontId="1"/>
  </si>
  <si>
    <t>発症率とオッズの計算
（緑色のセルに数値を入力すると、
黄色のセルに発症率とオッズが表示されます）</t>
    <rPh sb="0" eb="3">
      <t>ハッショウリツ</t>
    </rPh>
    <rPh sb="8" eb="10">
      <t>ケイサン</t>
    </rPh>
    <rPh sb="12" eb="14">
      <t>ミドリイロ</t>
    </rPh>
    <rPh sb="18" eb="20">
      <t>スウチ</t>
    </rPh>
    <rPh sb="21" eb="23">
      <t>ニュウリョク</t>
    </rPh>
    <rPh sb="28" eb="30">
      <t>キイロ</t>
    </rPh>
    <rPh sb="34" eb="37">
      <t>ハッショウリツ</t>
    </rPh>
    <rPh sb="42" eb="44">
      <t>ヒョウジ</t>
    </rPh>
    <phoneticPr fontId="1"/>
  </si>
  <si>
    <t>HyperTについて：図21.1 ⇔ 図21.2</t>
    <rPh sb="11" eb="12">
      <t>ズ</t>
    </rPh>
    <rPh sb="19" eb="20">
      <t>ズ</t>
    </rPh>
    <phoneticPr fontId="1"/>
  </si>
  <si>
    <t>図21.4 右下の各指標の計算</t>
    <rPh sb="0" eb="1">
      <t>ズ</t>
    </rPh>
    <rPh sb="6" eb="8">
      <t>ミギシタ</t>
    </rPh>
    <rPh sb="9" eb="10">
      <t>カク</t>
    </rPh>
    <rPh sb="10" eb="12">
      <t>シヒョウ</t>
    </rPh>
    <rPh sb="13" eb="15">
      <t>ケイサン</t>
    </rPh>
    <phoneticPr fontId="1"/>
  </si>
  <si>
    <t>第２１講　本文や図中の計算</t>
    <rPh sb="0" eb="1">
      <t>ダイ</t>
    </rPh>
    <rPh sb="3" eb="4">
      <t>コウ</t>
    </rPh>
    <rPh sb="5" eb="7">
      <t>ホンブン</t>
    </rPh>
    <rPh sb="8" eb="9">
      <t>ズ</t>
    </rPh>
    <rPh sb="9" eb="10">
      <t>チュウ</t>
    </rPh>
    <rPh sb="11" eb="13">
      <t>ケイサン</t>
    </rPh>
    <phoneticPr fontId="1"/>
  </si>
  <si>
    <t>Simpsonのパラドックス
緑色のセルに数値を入力すると、
黄色のセルに粗オッズが表示されます</t>
    <rPh sb="15" eb="17">
      <t>ミドリイロ</t>
    </rPh>
    <rPh sb="21" eb="23">
      <t>スウチ</t>
    </rPh>
    <rPh sb="24" eb="26">
      <t>ニュウリョク</t>
    </rPh>
    <rPh sb="31" eb="33">
      <t>キイロ</t>
    </rPh>
    <rPh sb="37" eb="38">
      <t>ソ</t>
    </rPh>
    <rPh sb="42" eb="44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</si>
</sst>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000"/>
    <numFmt numFmtId="177" formatCode="0_);[Red]\(0\)"/>
    <numFmt numFmtId="178" formatCode="0.000"/>
    <numFmt numFmtId="179" formatCode="0.00_);[Red]\(0.00\)"/>
    <numFmt numFmtId="180" formatCode="0.00_ "/>
    <numFmt numFmtId="181" formatCode="0.0000_);[Red]\(0.0000\)"/>
    <numFmt numFmtId="182" formatCode="0_ "/>
    <numFmt numFmtId="183" formatCode="0.000_ "/>
    <numFmt numFmtId="184" formatCode="0.0000_ "/>
    <numFmt numFmtId="185" formatCode="0.000_);[Red]\(0.000\)"/>
    <numFmt numFmtId="186" formatCode="0.00000_);[Red]\(0.00000\)"/>
    <numFmt numFmtId="187" formatCode="0.000000_);[Red]\(0.000000\)"/>
  </numFmts>
  <fonts count="8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メイリオ"/>
      <family val="3"/>
      <charset val="128"/>
    </font>
    <font>
      <vertAlign val="subscript"/>
      <sz val="12"/>
      <color theme="1"/>
      <name val="メイリオ"/>
      <family val="3"/>
      <charset val="128"/>
    </font>
    <font>
      <i/>
      <sz val="12"/>
      <color theme="1"/>
      <name val="メイリオ"/>
      <family val="3"/>
      <charset val="128"/>
    </font>
    <font>
      <sz val="14"/>
      <name val="メイリオ"/>
      <family val="3"/>
      <charset val="128"/>
    </font>
    <font>
      <sz val="11"/>
      <color theme="1"/>
      <name val="メイリオ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CCFF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99FFCC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/>
    </xf>
    <xf numFmtId="179" fontId="6" fillId="0" borderId="0" xfId="0" applyNumberFormat="1" applyFont="1" applyFill="1" applyBorder="1" applyAlignment="1">
      <alignment horizontal="center" vertical="center"/>
    </xf>
    <xf numFmtId="180" fontId="6" fillId="0" borderId="0" xfId="0" applyNumberFormat="1" applyFont="1" applyFill="1" applyBorder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vertical="center"/>
    </xf>
    <xf numFmtId="182" fontId="6" fillId="0" borderId="0" xfId="0" applyNumberFormat="1" applyFont="1" applyFill="1" applyBorder="1" applyAlignment="1">
      <alignment horizontal="center" vertical="center"/>
    </xf>
    <xf numFmtId="183" fontId="6" fillId="0" borderId="0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180" fontId="6" fillId="0" borderId="1" xfId="0" applyNumberFormat="1" applyFont="1" applyFill="1" applyBorder="1" applyAlignment="1">
      <alignment horizontal="center" vertical="center"/>
    </xf>
    <xf numFmtId="18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82" fontId="6" fillId="0" borderId="1" xfId="0" applyNumberFormat="1" applyFont="1" applyFill="1" applyBorder="1" applyAlignment="1">
      <alignment horizontal="center" vertical="center"/>
    </xf>
    <xf numFmtId="183" fontId="6" fillId="0" borderId="1" xfId="0" applyNumberFormat="1" applyFont="1" applyFill="1" applyBorder="1" applyAlignment="1">
      <alignment horizontal="center" vertical="center"/>
    </xf>
    <xf numFmtId="179" fontId="6" fillId="0" borderId="5" xfId="0" applyNumberFormat="1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81" fontId="0" fillId="0" borderId="0" xfId="0" applyNumberForma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182" fontId="6" fillId="3" borderId="1" xfId="0" applyNumberFormat="1" applyFont="1" applyFill="1" applyBorder="1" applyAlignment="1">
      <alignment horizontal="center" vertical="center"/>
    </xf>
    <xf numFmtId="178" fontId="6" fillId="4" borderId="1" xfId="0" applyNumberFormat="1" applyFont="1" applyFill="1" applyBorder="1" applyAlignment="1">
      <alignment horizontal="center" vertical="center"/>
    </xf>
    <xf numFmtId="182" fontId="6" fillId="4" borderId="1" xfId="0" applyNumberFormat="1" applyFont="1" applyFill="1" applyBorder="1" applyAlignment="1">
      <alignment horizontal="center" vertical="center"/>
    </xf>
    <xf numFmtId="179" fontId="6" fillId="0" borderId="10" xfId="0" applyNumberFormat="1" applyFont="1" applyFill="1" applyBorder="1" applyAlignment="1">
      <alignment horizontal="center" vertical="center"/>
    </xf>
    <xf numFmtId="182" fontId="6" fillId="4" borderId="10" xfId="0" applyNumberFormat="1" applyFont="1" applyFill="1" applyBorder="1" applyAlignment="1">
      <alignment horizontal="center" vertical="center"/>
    </xf>
    <xf numFmtId="183" fontId="6" fillId="0" borderId="10" xfId="0" applyNumberFormat="1" applyFont="1" applyFill="1" applyBorder="1" applyAlignment="1">
      <alignment horizontal="center" vertical="center"/>
    </xf>
    <xf numFmtId="178" fontId="6" fillId="4" borderId="10" xfId="0" applyNumberFormat="1" applyFont="1" applyFill="1" applyBorder="1" applyAlignment="1">
      <alignment horizontal="center" vertical="center"/>
    </xf>
    <xf numFmtId="179" fontId="6" fillId="0" borderId="9" xfId="0" applyNumberFormat="1" applyFont="1" applyFill="1" applyBorder="1" applyAlignment="1">
      <alignment horizontal="center" vertical="center"/>
    </xf>
    <xf numFmtId="182" fontId="6" fillId="3" borderId="9" xfId="0" applyNumberFormat="1" applyFont="1" applyFill="1" applyBorder="1" applyAlignment="1">
      <alignment horizontal="center" vertical="center"/>
    </xf>
    <xf numFmtId="182" fontId="6" fillId="0" borderId="9" xfId="0" applyNumberFormat="1" applyFont="1" applyFill="1" applyBorder="1" applyAlignment="1">
      <alignment horizontal="center" vertical="center"/>
    </xf>
    <xf numFmtId="183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9" fontId="6" fillId="0" borderId="8" xfId="0" applyNumberFormat="1" applyFont="1" applyFill="1" applyBorder="1" applyAlignment="1">
      <alignment horizontal="center" vertical="center"/>
    </xf>
    <xf numFmtId="182" fontId="6" fillId="3" borderId="8" xfId="0" applyNumberFormat="1" applyFont="1" applyFill="1" applyBorder="1" applyAlignment="1">
      <alignment horizontal="center" vertical="center"/>
    </xf>
    <xf numFmtId="182" fontId="6" fillId="0" borderId="8" xfId="0" applyNumberFormat="1" applyFont="1" applyFill="1" applyBorder="1" applyAlignment="1">
      <alignment horizontal="center" vertical="center"/>
    </xf>
    <xf numFmtId="183" fontId="6" fillId="0" borderId="8" xfId="0" applyNumberFormat="1" applyFont="1" applyFill="1" applyBorder="1" applyAlignment="1">
      <alignment horizontal="center" vertical="center"/>
    </xf>
    <xf numFmtId="178" fontId="6" fillId="0" borderId="8" xfId="0" applyNumberFormat="1" applyFont="1" applyFill="1" applyBorder="1" applyAlignment="1">
      <alignment horizontal="center" vertical="center"/>
    </xf>
    <xf numFmtId="183" fontId="6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177" fontId="0" fillId="4" borderId="0" xfId="0" applyNumberFormat="1" applyFill="1" applyAlignment="1">
      <alignment horizontal="center" vertical="center"/>
    </xf>
    <xf numFmtId="177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177" fontId="0" fillId="0" borderId="5" xfId="0" applyNumberFormat="1" applyBorder="1">
      <alignment vertical="center"/>
    </xf>
    <xf numFmtId="184" fontId="0" fillId="0" borderId="5" xfId="0" applyNumberFormat="1" applyBorder="1">
      <alignment vertical="center"/>
    </xf>
    <xf numFmtId="180" fontId="0" fillId="0" borderId="5" xfId="0" applyNumberFormat="1" applyBorder="1">
      <alignment vertical="center"/>
    </xf>
    <xf numFmtId="186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4" fontId="0" fillId="0" borderId="0" xfId="0" applyNumberForma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>
      <alignment vertical="center"/>
    </xf>
    <xf numFmtId="185" fontId="0" fillId="0" borderId="0" xfId="0" applyNumberFormat="1" applyAlignment="1">
      <alignment horizontal="center" vertical="center"/>
    </xf>
    <xf numFmtId="185" fontId="0" fillId="0" borderId="1" xfId="0" applyNumberFormat="1" applyBorder="1" applyAlignment="1">
      <alignment horizontal="center" vertical="center"/>
    </xf>
    <xf numFmtId="187" fontId="0" fillId="0" borderId="0" xfId="0" applyNumberFormat="1" applyAlignment="1">
      <alignment horizontal="center" vertical="center"/>
    </xf>
    <xf numFmtId="187" fontId="0" fillId="0" borderId="1" xfId="0" applyNumberFormat="1" applyBorder="1" applyAlignment="1">
      <alignment horizontal="center" vertical="center"/>
    </xf>
    <xf numFmtId="185" fontId="0" fillId="0" borderId="5" xfId="0" applyNumberFormat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82" fontId="6" fillId="0" borderId="11" xfId="0" applyNumberFormat="1" applyFont="1" applyFill="1" applyBorder="1" applyAlignment="1">
      <alignment horizontal="center" vertical="center"/>
    </xf>
    <xf numFmtId="183" fontId="6" fillId="4" borderId="11" xfId="0" applyNumberFormat="1" applyFont="1" applyFill="1" applyBorder="1" applyAlignment="1">
      <alignment horizontal="center" vertical="center"/>
    </xf>
    <xf numFmtId="185" fontId="6" fillId="4" borderId="11" xfId="0" applyNumberFormat="1" applyFont="1" applyFill="1" applyBorder="1" applyAlignment="1">
      <alignment horizontal="center" vertical="center"/>
    </xf>
    <xf numFmtId="185" fontId="6" fillId="4" borderId="1" xfId="0" applyNumberFormat="1" applyFont="1" applyFill="1" applyBorder="1" applyAlignment="1">
      <alignment horizontal="center" vertical="center"/>
    </xf>
    <xf numFmtId="179" fontId="6" fillId="0" borderId="11" xfId="0" applyNumberFormat="1" applyFont="1" applyFill="1" applyBorder="1" applyAlignment="1">
      <alignment horizontal="center" vertical="center"/>
    </xf>
    <xf numFmtId="182" fontId="6" fillId="3" borderId="11" xfId="0" applyNumberFormat="1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182" fontId="6" fillId="4" borderId="12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83" fontId="0" fillId="0" borderId="0" xfId="0" applyNumberFormat="1" applyAlignment="1">
      <alignment horizontal="center" vertical="center"/>
    </xf>
    <xf numFmtId="183" fontId="0" fillId="0" borderId="1" xfId="0" applyNumberFormat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 wrapText="1"/>
    </xf>
    <xf numFmtId="0" fontId="6" fillId="12" borderId="5" xfId="0" applyFont="1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0" fillId="12" borderId="11" xfId="0" applyFill="1" applyBorder="1" applyAlignment="1">
      <alignment horizontal="center" vertical="center"/>
    </xf>
    <xf numFmtId="0" fontId="0" fillId="1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defRPr>
            </a:pPr>
            <a:r>
              <a:rPr lang="en-US" altLang="en-US" sz="1600" b="0" i="1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rPr>
              <a:t>p</a:t>
            </a:r>
            <a:r>
              <a:rPr lang="en-US" altLang="en-US" sz="1600" b="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rPr>
              <a:t>/(1-</a:t>
            </a:r>
            <a:r>
              <a:rPr lang="en-US" altLang="en-US" sz="1600" b="0" i="1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rPr>
              <a:t>p</a:t>
            </a:r>
            <a:r>
              <a:rPr lang="en-US" altLang="en-US" sz="1600" b="0">
                <a:latin typeface="メイリオ" panose="020B0604030504040204" pitchFamily="50" charset="-128"/>
                <a:ea typeface="メイリオ" panose="020B0604030504040204" pitchFamily="50" charset="-128"/>
                <a:cs typeface="メイリオ" panose="020B0604030504040204" pitchFamily="50" charset="-128"/>
              </a:rPr>
              <a:t>)</a:t>
            </a:r>
          </a:p>
        </c:rich>
      </c:tx>
      <c:layout>
        <c:manualLayout>
          <c:xMode val="edge"/>
          <c:yMode val="edge"/>
          <c:x val="0.1694349348763146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952896737930072"/>
          <c:y val="0.11336282410651717"/>
          <c:w val="0.65931157117550809"/>
          <c:h val="0.68389154540582875"/>
        </c:manualLayout>
      </c:layout>
      <c:scatterChart>
        <c:scatterStyle val="smoothMarker"/>
        <c:varyColors val="0"/>
        <c:ser>
          <c:idx val="0"/>
          <c:order val="0"/>
          <c:tx>
            <c:v>p/(1-p)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41"/>
              <c:pt idx="0">
                <c:v>0</c:v>
              </c:pt>
              <c:pt idx="1">
                <c:v>0.01</c:v>
              </c:pt>
              <c:pt idx="2">
                <c:v>0.02</c:v>
              </c:pt>
              <c:pt idx="3">
                <c:v>0.03</c:v>
              </c:pt>
              <c:pt idx="4">
                <c:v>0.04</c:v>
              </c:pt>
              <c:pt idx="5">
                <c:v>0.05</c:v>
              </c:pt>
              <c:pt idx="6">
                <c:v>0.06</c:v>
              </c:pt>
              <c:pt idx="7">
                <c:v>7.0000000000000007E-2</c:v>
              </c:pt>
              <c:pt idx="8">
                <c:v>0.08</c:v>
              </c:pt>
              <c:pt idx="9">
                <c:v>0.09</c:v>
              </c:pt>
              <c:pt idx="10">
                <c:v>0.1</c:v>
              </c:pt>
              <c:pt idx="11">
                <c:v>0.11</c:v>
              </c:pt>
              <c:pt idx="12">
                <c:v>0.12</c:v>
              </c:pt>
              <c:pt idx="13">
                <c:v>0.13</c:v>
              </c:pt>
              <c:pt idx="14">
                <c:v>0.14000000000000001</c:v>
              </c:pt>
              <c:pt idx="15">
                <c:v>0.15</c:v>
              </c:pt>
              <c:pt idx="16">
                <c:v>0.16</c:v>
              </c:pt>
              <c:pt idx="17">
                <c:v>0.17</c:v>
              </c:pt>
              <c:pt idx="18">
                <c:v>0.18</c:v>
              </c:pt>
              <c:pt idx="19">
                <c:v>0.19</c:v>
              </c:pt>
              <c:pt idx="20">
                <c:v>0.2</c:v>
              </c:pt>
              <c:pt idx="21">
                <c:v>0.21</c:v>
              </c:pt>
              <c:pt idx="22">
                <c:v>0.22</c:v>
              </c:pt>
              <c:pt idx="23">
                <c:v>0.23</c:v>
              </c:pt>
              <c:pt idx="24">
                <c:v>0.24</c:v>
              </c:pt>
              <c:pt idx="25">
                <c:v>0.25</c:v>
              </c:pt>
              <c:pt idx="26">
                <c:v>0.26</c:v>
              </c:pt>
              <c:pt idx="27">
                <c:v>0.27</c:v>
              </c:pt>
              <c:pt idx="28">
                <c:v>0.28000000000000003</c:v>
              </c:pt>
              <c:pt idx="29">
                <c:v>0.28999999999999998</c:v>
              </c:pt>
              <c:pt idx="30">
                <c:v>0.3</c:v>
              </c:pt>
              <c:pt idx="31">
                <c:v>0.31</c:v>
              </c:pt>
              <c:pt idx="32">
                <c:v>0.32</c:v>
              </c:pt>
              <c:pt idx="33">
                <c:v>0.33</c:v>
              </c:pt>
              <c:pt idx="34">
                <c:v>0.34</c:v>
              </c:pt>
              <c:pt idx="35">
                <c:v>0.35</c:v>
              </c:pt>
              <c:pt idx="36">
                <c:v>0.36</c:v>
              </c:pt>
              <c:pt idx="37">
                <c:v>0.37</c:v>
              </c:pt>
              <c:pt idx="38">
                <c:v>0.38</c:v>
              </c:pt>
              <c:pt idx="39">
                <c:v>0.39</c:v>
              </c:pt>
              <c:pt idx="40">
                <c:v>0.4</c:v>
              </c:pt>
            </c:numLit>
          </c:xVal>
          <c:yVal>
            <c:numLit>
              <c:formatCode>General</c:formatCode>
              <c:ptCount val="41"/>
              <c:pt idx="0">
                <c:v>0</c:v>
              </c:pt>
              <c:pt idx="1">
                <c:v>1.0101010101010102E-2</c:v>
              </c:pt>
              <c:pt idx="2">
                <c:v>2.0408163265306124E-2</c:v>
              </c:pt>
              <c:pt idx="3">
                <c:v>3.0927835051546393E-2</c:v>
              </c:pt>
              <c:pt idx="4">
                <c:v>4.1666666666666671E-2</c:v>
              </c:pt>
              <c:pt idx="5">
                <c:v>5.2631578947368425E-2</c:v>
              </c:pt>
              <c:pt idx="6">
                <c:v>6.3829787234042548E-2</c:v>
              </c:pt>
              <c:pt idx="7">
                <c:v>7.5268817204301092E-2</c:v>
              </c:pt>
              <c:pt idx="8">
                <c:v>8.6956521739130432E-2</c:v>
              </c:pt>
              <c:pt idx="9">
                <c:v>9.8901098901098897E-2</c:v>
              </c:pt>
              <c:pt idx="10">
                <c:v>0.11111111111111112</c:v>
              </c:pt>
              <c:pt idx="11">
                <c:v>0.12359550561797752</c:v>
              </c:pt>
              <c:pt idx="12">
                <c:v>0.13636363636363635</c:v>
              </c:pt>
              <c:pt idx="13">
                <c:v>0.14942528735632185</c:v>
              </c:pt>
              <c:pt idx="14">
                <c:v>0.16279069767441862</c:v>
              </c:pt>
              <c:pt idx="15">
                <c:v>0.17647058823529413</c:v>
              </c:pt>
              <c:pt idx="16">
                <c:v>0.19047619047619049</c:v>
              </c:pt>
              <c:pt idx="17">
                <c:v>0.20481927710843376</c:v>
              </c:pt>
              <c:pt idx="18">
                <c:v>0.21951219512195119</c:v>
              </c:pt>
              <c:pt idx="19">
                <c:v>0.23456790123456789</c:v>
              </c:pt>
              <c:pt idx="20">
                <c:v>0.25</c:v>
              </c:pt>
              <c:pt idx="21">
                <c:v>0.26582278481012656</c:v>
              </c:pt>
              <c:pt idx="22">
                <c:v>0.28205128205128205</c:v>
              </c:pt>
              <c:pt idx="23">
                <c:v>0.29870129870129869</c:v>
              </c:pt>
              <c:pt idx="24">
                <c:v>0.31578947368421051</c:v>
              </c:pt>
              <c:pt idx="25">
                <c:v>0.33333333333333331</c:v>
              </c:pt>
              <c:pt idx="26">
                <c:v>0.35135135135135137</c:v>
              </c:pt>
              <c:pt idx="27">
                <c:v>0.36986301369863017</c:v>
              </c:pt>
              <c:pt idx="28">
                <c:v>0.38888888888888895</c:v>
              </c:pt>
              <c:pt idx="29">
                <c:v>0.40845070422535212</c:v>
              </c:pt>
              <c:pt idx="30">
                <c:v>0.4285714285714286</c:v>
              </c:pt>
              <c:pt idx="31">
                <c:v>0.44927536231884063</c:v>
              </c:pt>
              <c:pt idx="32">
                <c:v>0.4705882352941177</c:v>
              </c:pt>
              <c:pt idx="33">
                <c:v>0.49253731343283591</c:v>
              </c:pt>
              <c:pt idx="34">
                <c:v>0.51515151515151525</c:v>
              </c:pt>
              <c:pt idx="35">
                <c:v>0.53846153846153844</c:v>
              </c:pt>
              <c:pt idx="36">
                <c:v>0.5625</c:v>
              </c:pt>
              <c:pt idx="37">
                <c:v>0.58730158730158732</c:v>
              </c:pt>
              <c:pt idx="38">
                <c:v>0.61290322580645162</c:v>
              </c:pt>
              <c:pt idx="39">
                <c:v>0.63934426229508201</c:v>
              </c:pt>
              <c:pt idx="40">
                <c:v>0.66666666666666674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251512"/>
        <c:axId val="187661360"/>
      </c:scatterChart>
      <c:valAx>
        <c:axId val="126251512"/>
        <c:scaling>
          <c:orientation val="minMax"/>
          <c:max val="0.4"/>
        </c:scaling>
        <c:delete val="0"/>
        <c:axPos val="b"/>
        <c:majorGridlines>
          <c:spPr>
            <a:ln>
              <a:solidFill>
                <a:schemeClr val="tx1"/>
              </a:solidFill>
            </a:ln>
          </c:spPr>
        </c:majorGridlines>
        <c:numFmt formatCode="#,##0.0_);[Red]\(#,##0.0\)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87661360"/>
        <c:crosses val="autoZero"/>
        <c:crossBetween val="midCat"/>
        <c:majorUnit val="0.1"/>
        <c:minorUnit val="0.1"/>
      </c:valAx>
      <c:valAx>
        <c:axId val="18766136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#,##0.0_);[Red]\(#,##0.0\)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26251512"/>
        <c:crosses val="autoZero"/>
        <c:crossBetween val="midCat"/>
      </c:valAx>
      <c:spPr>
        <a:solidFill>
          <a:schemeClr val="bg1"/>
        </a:solidFill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41511304523594E-2"/>
          <c:y val="0.10024195934850849"/>
          <c:w val="0.8796171365088461"/>
          <c:h val="0.7330947587079254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101"/>
              <c:pt idx="0">
                <c:v>-5</c:v>
              </c:pt>
              <c:pt idx="1">
                <c:v>-4.9000000000000004</c:v>
              </c:pt>
              <c:pt idx="2">
                <c:v>-4.8</c:v>
              </c:pt>
              <c:pt idx="3">
                <c:v>-4.7</c:v>
              </c:pt>
              <c:pt idx="4">
                <c:v>-4.5999999999999996</c:v>
              </c:pt>
              <c:pt idx="5">
                <c:v>-4.5</c:v>
              </c:pt>
              <c:pt idx="6">
                <c:v>-4.4000000000000004</c:v>
              </c:pt>
              <c:pt idx="7">
                <c:v>-4.3</c:v>
              </c:pt>
              <c:pt idx="8">
                <c:v>-4.2</c:v>
              </c:pt>
              <c:pt idx="9">
                <c:v>-4.0999999999999996</c:v>
              </c:pt>
              <c:pt idx="10">
                <c:v>-4</c:v>
              </c:pt>
              <c:pt idx="11">
                <c:v>-3.9</c:v>
              </c:pt>
              <c:pt idx="12">
                <c:v>-3.8</c:v>
              </c:pt>
              <c:pt idx="13">
                <c:v>-3.7</c:v>
              </c:pt>
              <c:pt idx="14">
                <c:v>-3.6</c:v>
              </c:pt>
              <c:pt idx="15">
                <c:v>-3.5000000000000102</c:v>
              </c:pt>
              <c:pt idx="16">
                <c:v>-3.4000000000000101</c:v>
              </c:pt>
              <c:pt idx="17">
                <c:v>-3.30000000000001</c:v>
              </c:pt>
              <c:pt idx="18">
                <c:v>-3.2000000000000099</c:v>
              </c:pt>
              <c:pt idx="19">
                <c:v>-3.1000000000000099</c:v>
              </c:pt>
              <c:pt idx="20">
                <c:v>-3.0000000000000102</c:v>
              </c:pt>
              <c:pt idx="21">
                <c:v>-2.9000000000000101</c:v>
              </c:pt>
              <c:pt idx="22">
                <c:v>-2.80000000000001</c:v>
              </c:pt>
              <c:pt idx="23">
                <c:v>-2.7000000000000099</c:v>
              </c:pt>
              <c:pt idx="24">
                <c:v>-2.6000000000000099</c:v>
              </c:pt>
              <c:pt idx="25">
                <c:v>-2.5000000000000102</c:v>
              </c:pt>
              <c:pt idx="26">
                <c:v>-2.4000000000000101</c:v>
              </c:pt>
              <c:pt idx="27">
                <c:v>-2.30000000000001</c:v>
              </c:pt>
              <c:pt idx="28">
                <c:v>-2.2000000000000099</c:v>
              </c:pt>
              <c:pt idx="29">
                <c:v>-2.1000000000000099</c:v>
              </c:pt>
              <c:pt idx="30">
                <c:v>-2.0000000000000102</c:v>
              </c:pt>
              <c:pt idx="31">
                <c:v>-1.9000000000000099</c:v>
              </c:pt>
              <c:pt idx="32">
                <c:v>-1.80000000000001</c:v>
              </c:pt>
              <c:pt idx="33">
                <c:v>-1.7000000000000099</c:v>
              </c:pt>
              <c:pt idx="34">
                <c:v>-1.6000000000000101</c:v>
              </c:pt>
              <c:pt idx="35">
                <c:v>-1.50000000000001</c:v>
              </c:pt>
              <c:pt idx="36">
                <c:v>-1.4000000000000099</c:v>
              </c:pt>
              <c:pt idx="37">
                <c:v>-1.30000000000001</c:v>
              </c:pt>
              <c:pt idx="38">
                <c:v>-1.2000000000000099</c:v>
              </c:pt>
              <c:pt idx="39">
                <c:v>-1.1000000000000101</c:v>
              </c:pt>
              <c:pt idx="40">
                <c:v>-1.00000000000001</c:v>
              </c:pt>
              <c:pt idx="41">
                <c:v>-0.90000000000001001</c:v>
              </c:pt>
              <c:pt idx="42">
                <c:v>-0.80000000000001004</c:v>
              </c:pt>
              <c:pt idx="43">
                <c:v>-0.70000000000002005</c:v>
              </c:pt>
              <c:pt idx="44">
                <c:v>-0.60000000000001996</c:v>
              </c:pt>
              <c:pt idx="45">
                <c:v>-0.50000000000001998</c:v>
              </c:pt>
              <c:pt idx="46">
                <c:v>-0.40000000000002001</c:v>
              </c:pt>
              <c:pt idx="47">
                <c:v>-0.30000000000001997</c:v>
              </c:pt>
              <c:pt idx="48">
                <c:v>-0.20000000000002</c:v>
              </c:pt>
              <c:pt idx="49">
                <c:v>-0.10000000000002</c:v>
              </c:pt>
              <c:pt idx="50">
                <c:v>-2.0428103653102899E-14</c:v>
              </c:pt>
              <c:pt idx="51">
                <c:v>9.9999999999980105E-2</c:v>
              </c:pt>
              <c:pt idx="52">
                <c:v>0.19999999999998</c:v>
              </c:pt>
              <c:pt idx="53">
                <c:v>0.29999999999998</c:v>
              </c:pt>
              <c:pt idx="54">
                <c:v>0.39999999999997998</c:v>
              </c:pt>
              <c:pt idx="55">
                <c:v>0.49999999999998002</c:v>
              </c:pt>
              <c:pt idx="56">
                <c:v>0.59999999999997999</c:v>
              </c:pt>
              <c:pt idx="57">
                <c:v>0.69999999999997997</c:v>
              </c:pt>
              <c:pt idx="58">
                <c:v>0.79999999999997995</c:v>
              </c:pt>
              <c:pt idx="59">
                <c:v>0.89999999999998004</c:v>
              </c:pt>
              <c:pt idx="60">
                <c:v>0.99999999999998002</c:v>
              </c:pt>
              <c:pt idx="61">
                <c:v>1.0999999999999801</c:v>
              </c:pt>
              <c:pt idx="62">
                <c:v>1.19999999999998</c:v>
              </c:pt>
              <c:pt idx="63">
                <c:v>1.2999999999999801</c:v>
              </c:pt>
              <c:pt idx="64">
                <c:v>1.3999999999999799</c:v>
              </c:pt>
              <c:pt idx="65">
                <c:v>1.49999999999998</c:v>
              </c:pt>
              <c:pt idx="66">
                <c:v>1.5999999999999801</c:v>
              </c:pt>
              <c:pt idx="67">
                <c:v>1.69999999999998</c:v>
              </c:pt>
              <c:pt idx="68">
                <c:v>1.7999999999999801</c:v>
              </c:pt>
              <c:pt idx="69">
                <c:v>1.8999999999999799</c:v>
              </c:pt>
              <c:pt idx="70">
                <c:v>1.99999999999998</c:v>
              </c:pt>
              <c:pt idx="71">
                <c:v>2.0999999999999699</c:v>
              </c:pt>
              <c:pt idx="72">
                <c:v>2.19999999999997</c:v>
              </c:pt>
              <c:pt idx="73">
                <c:v>2.2999999999999701</c:v>
              </c:pt>
              <c:pt idx="74">
                <c:v>2.3999999999999702</c:v>
              </c:pt>
              <c:pt idx="75">
                <c:v>2.4999999999999698</c:v>
              </c:pt>
              <c:pt idx="76">
                <c:v>2.5999999999999699</c:v>
              </c:pt>
              <c:pt idx="77">
                <c:v>2.69999999999997</c:v>
              </c:pt>
              <c:pt idx="78">
                <c:v>2.7999999999999701</c:v>
              </c:pt>
              <c:pt idx="79">
                <c:v>2.8999999999999702</c:v>
              </c:pt>
              <c:pt idx="80">
                <c:v>2.9999999999999698</c:v>
              </c:pt>
              <c:pt idx="81">
                <c:v>3.0999999999999699</c:v>
              </c:pt>
              <c:pt idx="82">
                <c:v>3.19999999999997</c:v>
              </c:pt>
              <c:pt idx="83">
                <c:v>3.2999999999999701</c:v>
              </c:pt>
              <c:pt idx="84">
                <c:v>3.3999999999999702</c:v>
              </c:pt>
              <c:pt idx="85">
                <c:v>3.4999999999999698</c:v>
              </c:pt>
              <c:pt idx="86">
                <c:v>3.5999999999999699</c:v>
              </c:pt>
              <c:pt idx="87">
                <c:v>3.69999999999997</c:v>
              </c:pt>
              <c:pt idx="88">
                <c:v>3.7999999999999701</c:v>
              </c:pt>
              <c:pt idx="89">
                <c:v>3.8999999999999702</c:v>
              </c:pt>
              <c:pt idx="90">
                <c:v>3.9999999999999698</c:v>
              </c:pt>
              <c:pt idx="91">
                <c:v>4.0999999999999703</c:v>
              </c:pt>
              <c:pt idx="92">
                <c:v>4.19999999999997</c:v>
              </c:pt>
              <c:pt idx="93">
                <c:v>4.2999999999999696</c:v>
              </c:pt>
              <c:pt idx="94">
                <c:v>4.3999999999999702</c:v>
              </c:pt>
              <c:pt idx="95">
                <c:v>4.4999999999999698</c:v>
              </c:pt>
              <c:pt idx="96">
                <c:v>4.5999999999999703</c:v>
              </c:pt>
              <c:pt idx="97">
                <c:v>4.69999999999997</c:v>
              </c:pt>
              <c:pt idx="98">
                <c:v>4.7999999999999696</c:v>
              </c:pt>
              <c:pt idx="99">
                <c:v>4.8999999999999604</c:v>
              </c:pt>
              <c:pt idx="100">
                <c:v>4.99999999999996</c:v>
              </c:pt>
            </c:numLit>
          </c:xVal>
          <c:yVal>
            <c:numLit>
              <c:formatCode>General</c:formatCode>
              <c:ptCount val="101"/>
              <c:pt idx="0">
                <c:v>6.6928509242848554E-3</c:v>
              </c:pt>
              <c:pt idx="1">
                <c:v>7.3915413442819707E-3</c:v>
              </c:pt>
              <c:pt idx="2">
                <c:v>8.1625711531598966E-3</c:v>
              </c:pt>
              <c:pt idx="3">
                <c:v>9.0132986528478221E-3</c:v>
              </c:pt>
              <c:pt idx="4">
                <c:v>9.9518018669043241E-3</c:v>
              </c:pt>
              <c:pt idx="5">
                <c:v>1.098694263059318E-2</c:v>
              </c:pt>
              <c:pt idx="6">
                <c:v>1.2128434984274237E-2</c:v>
              </c:pt>
              <c:pt idx="7">
                <c:v>1.3386917827664779E-2</c:v>
              </c:pt>
              <c:pt idx="8">
                <c:v>1.4774031693273055E-2</c:v>
              </c:pt>
              <c:pt idx="9">
                <c:v>1.6302499371440946E-2</c:v>
              </c:pt>
              <c:pt idx="10">
                <c:v>1.7986209962091559E-2</c:v>
              </c:pt>
              <c:pt idx="11">
                <c:v>1.984030573407751E-2</c:v>
              </c:pt>
              <c:pt idx="12">
                <c:v>2.1881270936130476E-2</c:v>
              </c:pt>
              <c:pt idx="13">
                <c:v>2.4127021417669196E-2</c:v>
              </c:pt>
              <c:pt idx="14">
                <c:v>2.6596993576865856E-2</c:v>
              </c:pt>
              <c:pt idx="15">
                <c:v>2.9312230751356028E-2</c:v>
              </c:pt>
              <c:pt idx="16">
                <c:v>3.2295464698450196E-2</c:v>
              </c:pt>
              <c:pt idx="17">
                <c:v>3.5571189272635827E-2</c:v>
              </c:pt>
              <c:pt idx="18">
                <c:v>3.9165722796763981E-2</c:v>
              </c:pt>
              <c:pt idx="19">
                <c:v>4.3107254941085714E-2</c:v>
              </c:pt>
              <c:pt idx="20">
                <c:v>4.7425873177566316E-2</c:v>
              </c:pt>
              <c:pt idx="21">
                <c:v>5.2153563078417231E-2</c:v>
              </c:pt>
              <c:pt idx="22">
                <c:v>5.73241758988682E-2</c:v>
              </c:pt>
              <c:pt idx="23">
                <c:v>6.2973356056995902E-2</c:v>
              </c:pt>
              <c:pt idx="24">
                <c:v>6.9138420343346191E-2</c:v>
              </c:pt>
              <c:pt idx="25">
                <c:v>7.5858180021242838E-2</c:v>
              </c:pt>
              <c:pt idx="26">
                <c:v>8.3172696493921602E-2</c:v>
              </c:pt>
              <c:pt idx="27">
                <c:v>9.11229610148553E-2</c:v>
              </c:pt>
              <c:pt idx="28">
                <c:v>9.9750489119684246E-2</c:v>
              </c:pt>
              <c:pt idx="29">
                <c:v>0.109096821195612</c:v>
              </c:pt>
              <c:pt idx="30">
                <c:v>0.11920292202211646</c:v>
              </c:pt>
              <c:pt idx="31">
                <c:v>0.13010847436299672</c:v>
              </c:pt>
              <c:pt idx="32">
                <c:v>0.14185106490048657</c:v>
              </c:pt>
              <c:pt idx="33">
                <c:v>0.15446526508353342</c:v>
              </c:pt>
              <c:pt idx="34">
                <c:v>0.1679816148660741</c:v>
              </c:pt>
              <c:pt idx="35">
                <c:v>0.18242552380635485</c:v>
              </c:pt>
              <c:pt idx="36">
                <c:v>0.1978161114414167</c:v>
              </c:pt>
              <c:pt idx="37">
                <c:v>0.2141650169574397</c:v>
              </c:pt>
              <c:pt idx="38">
                <c:v>0.23147521650098057</c:v>
              </c:pt>
              <c:pt idx="39">
                <c:v>0.24973989440488048</c:v>
              </c:pt>
              <c:pt idx="40">
                <c:v>0.26894142136999316</c:v>
              </c:pt>
              <c:pt idx="41">
                <c:v>0.289050497374994</c:v>
              </c:pt>
              <c:pt idx="42">
                <c:v>0.31002551887238539</c:v>
              </c:pt>
              <c:pt idx="43">
                <c:v>0.33181222783182945</c:v>
              </c:pt>
              <c:pt idx="44">
                <c:v>0.35434369377419994</c:v>
              </c:pt>
              <c:pt idx="45">
                <c:v>0.37754066879814074</c:v>
              </c:pt>
              <c:pt idx="46">
                <c:v>0.40131233988754322</c:v>
              </c:pt>
              <c:pt idx="47">
                <c:v>0.42555748318833608</c:v>
              </c:pt>
              <c:pt idx="48">
                <c:v>0.45016600268751711</c:v>
              </c:pt>
              <c:pt idx="49">
                <c:v>0.47502081252105499</c:v>
              </c:pt>
              <c:pt idx="50">
                <c:v>0.49999999999999489</c:v>
              </c:pt>
              <c:pt idx="51">
                <c:v>0.52497918747893502</c:v>
              </c:pt>
              <c:pt idx="52">
                <c:v>0.54983399731247296</c:v>
              </c:pt>
              <c:pt idx="53">
                <c:v>0.57444251681165415</c:v>
              </c:pt>
              <c:pt idx="54">
                <c:v>0.59868766011244712</c:v>
              </c:pt>
              <c:pt idx="55">
                <c:v>0.62245933120184982</c:v>
              </c:pt>
              <c:pt idx="56">
                <c:v>0.64565630622579084</c:v>
              </c:pt>
              <c:pt idx="57">
                <c:v>0.66818777216816172</c:v>
              </c:pt>
              <c:pt idx="58">
                <c:v>0.68997448112760817</c:v>
              </c:pt>
              <c:pt idx="59">
                <c:v>0.7109495026249999</c:v>
              </c:pt>
              <c:pt idx="60">
                <c:v>0.73105857863000101</c:v>
              </c:pt>
              <c:pt idx="61">
                <c:v>0.75026010559511391</c:v>
              </c:pt>
              <c:pt idx="62">
                <c:v>0.7685247834990141</c:v>
              </c:pt>
              <c:pt idx="63">
                <c:v>0.78583498304255528</c:v>
              </c:pt>
              <c:pt idx="64">
                <c:v>0.80218388855857858</c:v>
              </c:pt>
              <c:pt idx="65">
                <c:v>0.81757447619364065</c:v>
              </c:pt>
              <c:pt idx="66">
                <c:v>0.83201838513392168</c:v>
              </c:pt>
              <c:pt idx="67">
                <c:v>0.84553473491646269</c:v>
              </c:pt>
              <c:pt idx="68">
                <c:v>0.85814893509950985</c:v>
              </c:pt>
              <c:pt idx="69">
                <c:v>0.8698915256369999</c:v>
              </c:pt>
              <c:pt idx="70">
                <c:v>0.88079707797788032</c:v>
              </c:pt>
              <c:pt idx="71">
                <c:v>0.89090317880438408</c:v>
              </c:pt>
              <c:pt idx="72">
                <c:v>0.90024951088031213</c:v>
              </c:pt>
              <c:pt idx="73">
                <c:v>0.90887703898514138</c:v>
              </c:pt>
              <c:pt idx="74">
                <c:v>0.91682730350607544</c:v>
              </c:pt>
              <c:pt idx="75">
                <c:v>0.92414181997875444</c:v>
              </c:pt>
              <c:pt idx="76">
                <c:v>0.93086157965665117</c:v>
              </c:pt>
              <c:pt idx="77">
                <c:v>0.93702664394300184</c:v>
              </c:pt>
              <c:pt idx="78">
                <c:v>0.94267582410112971</c:v>
              </c:pt>
              <c:pt idx="79">
                <c:v>0.94784643692158077</c:v>
              </c:pt>
              <c:pt idx="80">
                <c:v>0.95257412682243192</c:v>
              </c:pt>
              <c:pt idx="81">
                <c:v>0.95689274505891264</c:v>
              </c:pt>
              <c:pt idx="82">
                <c:v>0.96083427720323444</c:v>
              </c:pt>
              <c:pt idx="83">
                <c:v>0.96442881072736286</c:v>
              </c:pt>
              <c:pt idx="84">
                <c:v>0.96770453530154854</c:v>
              </c:pt>
              <c:pt idx="85">
                <c:v>0.97068776924864275</c:v>
              </c:pt>
              <c:pt idx="86">
                <c:v>0.97340300642313349</c:v>
              </c:pt>
              <c:pt idx="87">
                <c:v>0.97587297858233013</c:v>
              </c:pt>
              <c:pt idx="88">
                <c:v>0.97811872906386887</c:v>
              </c:pt>
              <c:pt idx="89">
                <c:v>0.98015969426592187</c:v>
              </c:pt>
              <c:pt idx="90">
                <c:v>0.98201379003790801</c:v>
              </c:pt>
              <c:pt idx="91">
                <c:v>0.98369750062855865</c:v>
              </c:pt>
              <c:pt idx="92">
                <c:v>0.98522596830672649</c:v>
              </c:pt>
              <c:pt idx="93">
                <c:v>0.98661308217233468</c:v>
              </c:pt>
              <c:pt idx="94">
                <c:v>0.98787156501572526</c:v>
              </c:pt>
              <c:pt idx="95">
                <c:v>0.98901305736940648</c:v>
              </c:pt>
              <c:pt idx="96">
                <c:v>0.9900481981330953</c:v>
              </c:pt>
              <c:pt idx="97">
                <c:v>0.99098670134715194</c:v>
              </c:pt>
              <c:pt idx="98">
                <c:v>0.9918374288468399</c:v>
              </c:pt>
              <c:pt idx="99">
                <c:v>0.99260845865571767</c:v>
              </c:pt>
              <c:pt idx="100">
                <c:v>0.99330714907571482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24072"/>
        <c:axId val="187897040"/>
      </c:scatterChart>
      <c:valAx>
        <c:axId val="125124072"/>
        <c:scaling>
          <c:orientation val="minMax"/>
          <c:max val="5"/>
          <c:min val="-5"/>
        </c:scaling>
        <c:delete val="0"/>
        <c:axPos val="b"/>
        <c:numFmt formatCode="#,##0_ 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87897040"/>
        <c:crosses val="autoZero"/>
        <c:crossBetween val="midCat"/>
      </c:valAx>
      <c:valAx>
        <c:axId val="187897040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minorGridlines/>
        <c:numFmt formatCode="#,##0_);[Red]\(#,##0\)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ja-JP"/>
          </a:p>
        </c:txPr>
        <c:crossAx val="125124072"/>
        <c:crosses val="autoZero"/>
        <c:crossBetween val="midCat"/>
        <c:majorUnit val="1"/>
        <c:minorUnit val="1"/>
      </c:valAx>
      <c:spPr>
        <a:noFill/>
      </c:spPr>
    </c:plotArea>
    <c:plotVisOnly val="1"/>
    <c:dispBlanksAs val="gap"/>
    <c:showDLblsOverMax val="0"/>
  </c:chart>
  <c:spPr>
    <a:solidFill>
      <a:schemeClr val="bg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233364</xdr:colOff>
      <xdr:row>3</xdr:row>
      <xdr:rowOff>176210</xdr:rowOff>
    </xdr:from>
    <xdr:to>
      <xdr:col>9</xdr:col>
      <xdr:colOff>666750</xdr:colOff>
      <xdr:row>19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0.49853</cdr:x>
      <cdr:y>0.8658</cdr:y>
    </cdr:from>
    <cdr:to>
      <cdr:x>0.66368</cdr:x>
      <cdr:y>0.97791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27197" y="3360557"/>
          <a:ext cx="439689" cy="435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i="1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p</a:t>
          </a:r>
          <a:endParaRPr lang="ja-JP" altLang="en-US" sz="1600" i="1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297180</xdr:colOff>
      <xdr:row>7</xdr:row>
      <xdr:rowOff>160020</xdr:rowOff>
    </xdr:from>
    <xdr:to>
      <xdr:col>11</xdr:col>
      <xdr:colOff>732473</xdr:colOff>
      <xdr:row>19</xdr:row>
      <xdr:rowOff>54293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</xdr:colOff>
      <xdr:row>1</xdr:row>
      <xdr:rowOff>53340</xdr:rowOff>
    </xdr:from>
    <xdr:to>
      <xdr:col>18</xdr:col>
      <xdr:colOff>609600</xdr:colOff>
      <xdr:row>20</xdr:row>
      <xdr:rowOff>220980</xdr:rowOff>
    </xdr:to>
    <xdr:sp macro="" textlink="">
      <xdr:nvSpPr>
        <xdr:cNvPr id="2" name="テキスト ボックス 1"/>
        <xdr:cNvSpPr txBox="1"/>
      </xdr:nvSpPr>
      <xdr:spPr>
        <a:xfrm>
          <a:off x="7604760" y="297180"/>
          <a:ext cx="6918960" cy="4800600"/>
        </a:xfrm>
        <a:prstGeom prst="rect">
          <a:avLst/>
        </a:prstGeom>
        <a:solidFill>
          <a:srgbClr val="CC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. logit AKI HyperT Age Gender</a:t>
          </a:r>
        </a:p>
        <a:p>
          <a:endParaRPr kumimoji="1" lang="en-US" altLang="ja-JP" sz="1200">
            <a:latin typeface="MingLiU" panose="02020509000000000000" pitchFamily="49" charset="-120"/>
            <a:ea typeface="MingLiU" panose="02020509000000000000" pitchFamily="49" charset="-120"/>
          </a:endParaRP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Iteration 0:   log likelihood = -92.104901  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Iteration 1:   log likelihood = -85.963201  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Iteration 2:   log likelihood = -85.819001  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Iteration 3:   log likelihood = -85.818765  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Iteration 4:   log likelihood = -85.818765  </a:t>
          </a:r>
        </a:p>
        <a:p>
          <a:endParaRPr kumimoji="1" lang="en-US" altLang="ja-JP" sz="1200">
            <a:latin typeface="MingLiU" panose="02020509000000000000" pitchFamily="49" charset="-120"/>
            <a:ea typeface="MingLiU" panose="02020509000000000000" pitchFamily="49" charset="-120"/>
          </a:endParaRP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Logistic regression                               Number of obs   =        160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                                                  LR chi2(3)      =      12.57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                                                  Prob &gt; chi2     =     0.0057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Log likelihood = -85.818765                       Pseudo R2       =     0.0682</a:t>
          </a:r>
        </a:p>
        <a:p>
          <a:endParaRPr kumimoji="1" lang="en-US" altLang="ja-JP" sz="1200">
            <a:latin typeface="MingLiU" panose="02020509000000000000" pitchFamily="49" charset="-120"/>
            <a:ea typeface="MingLiU" panose="02020509000000000000" pitchFamily="49" charset="-120"/>
          </a:endParaRP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------------------------------------------------------------------------------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         AKI |      Coef.   Std. Err.      z    P&gt;|z|     [95% Conf. Interval]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-------------+----------------------------------------------------------------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      HyperT |   .9688843   .3844085     2.52   0.012     .2154575    1.722311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         Age |   .8326829   .3815835     2.18   0.029      .084793    1.580573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      Gender |  -.4191635   .3760701    -1.11   0.265    -1.156247    .3179204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       _cons |  -1.827041   .4143735    -4.41   0.000    -2.639198   -1.014884</a:t>
          </a:r>
        </a:p>
        <a:p>
          <a:r>
            <a:rPr kumimoji="1" lang="en-US" altLang="ja-JP" sz="1200">
              <a:latin typeface="MingLiU" panose="02020509000000000000" pitchFamily="49" charset="-120"/>
              <a:ea typeface="MingLiU" panose="02020509000000000000" pitchFamily="49" charset="-120"/>
            </a:rPr>
            <a:t>------------------------------------------------------------------------------</a:t>
          </a:r>
        </a:p>
        <a:p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1</xdr:row>
      <xdr:rowOff>99060</xdr:rowOff>
    </xdr:from>
    <xdr:to>
      <xdr:col>16</xdr:col>
      <xdr:colOff>274320</xdr:colOff>
      <xdr:row>10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93180" y="342900"/>
          <a:ext cx="6560820" cy="2423160"/>
        </a:xfrm>
        <a:prstGeom prst="rect">
          <a:avLst/>
        </a:prstGeom>
        <a:solidFill>
          <a:srgbClr val="CC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. roccomp diagnosis reader_1 reader_2, graph summary</a:t>
          </a:r>
        </a:p>
        <a:p>
          <a:endParaRPr kumimoji="1" lang="en-US" altLang="ja-JP" sz="1100">
            <a:latin typeface="MingLiU" panose="02020509000000000000" pitchFamily="49" charset="-120"/>
            <a:ea typeface="MingLiU" panose="02020509000000000000" pitchFamily="49" charset="-120"/>
          </a:endParaRPr>
        </a:p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                              ROC                    -Asymptotic Normal--</a:t>
          </a:r>
        </a:p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                   Obs       Area     Std. Err.      [95% Conf. Interval]</a:t>
          </a:r>
        </a:p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-------------------------------------------------------------------------</a:t>
          </a:r>
        </a:p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reader_1            50     0.8701       0.0492        0.77365     0.96661</a:t>
          </a:r>
        </a:p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reader_2            50     0.9635       0.0213        0.92169     1.00000</a:t>
          </a:r>
        </a:p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-------------------------------------------------------------------------</a:t>
          </a:r>
        </a:p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Ho: area(reader_1) = area(reader_2)</a:t>
          </a:r>
        </a:p>
        <a:p>
          <a:r>
            <a:rPr kumimoji="1" lang="en-US" altLang="ja-JP" sz="1100">
              <a:latin typeface="MingLiU" panose="02020509000000000000" pitchFamily="49" charset="-120"/>
              <a:ea typeface="MingLiU" panose="02020509000000000000" pitchFamily="49" charset="-120"/>
            </a:rPr>
            <a:t>    chi2(1) =     4.93       Prob&gt;chi2 =   0.0264</a:t>
          </a:r>
        </a:p>
        <a:p>
          <a:endParaRPr kumimoji="1" lang="ja-JP" altLang="en-US" sz="1100"/>
        </a:p>
      </xdr:txBody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15</xdr:col>
      <xdr:colOff>573519</xdr:colOff>
      <xdr:row>30</xdr:row>
      <xdr:rowOff>58684</xdr:rowOff>
    </xdr:to>
    <xdr:pic>
      <xdr:nvPicPr>
        <xdr:cNvPr id="3" name="Picture 3" descr="B:\EX64G_A\Stat_II\data\L7-ROC\Graph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926080"/>
          <a:ext cx="6120879" cy="4447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6"/>
  <sheetViews>
    <sheetView workbookViewId="0"/>
  </sheetViews>
  <sheetFormatPr defaultColWidth="8.69921875" defaultRowHeight="22.5" x14ac:dyDescent="0.45"/>
  <cols>
    <col min="1" max="1" width="7.8984375" style="8" customWidth="1"/>
    <col min="2" max="2" width="11.8984375" style="8" customWidth="1"/>
    <col min="3" max="6" width="7.8984375" style="8" customWidth="1"/>
    <col min="7" max="7" width="9.19921875" style="24" customWidth="1"/>
    <col min="8" max="8" width="7.8984375" style="8" customWidth="1"/>
    <col min="9" max="9" width="7.8984375" style="24" customWidth="1"/>
    <col min="10" max="11" width="7.8984375" style="8" customWidth="1"/>
    <col min="12" max="12" width="7.8984375" style="24" customWidth="1"/>
    <col min="13" max="15" width="7.8984375" style="8" customWidth="1"/>
    <col min="16" max="16384" width="8.69921875" style="8"/>
  </cols>
  <sheetData>
    <row r="1" spans="2:15" ht="26.45" customHeight="1" x14ac:dyDescent="0.45"/>
    <row r="2" spans="2:15" ht="26.45" customHeight="1" x14ac:dyDescent="0.45">
      <c r="B2" s="90" t="s">
        <v>92</v>
      </c>
      <c r="C2" s="91"/>
      <c r="D2" s="91"/>
      <c r="E2" s="91"/>
      <c r="F2" s="91"/>
      <c r="G2" s="91"/>
    </row>
    <row r="3" spans="2:15" ht="26.45" customHeight="1" x14ac:dyDescent="0.45">
      <c r="B3" s="91"/>
      <c r="C3" s="91"/>
      <c r="D3" s="91"/>
      <c r="E3" s="91"/>
      <c r="F3" s="91"/>
      <c r="G3" s="91"/>
    </row>
    <row r="4" spans="2:15" ht="26.45" customHeight="1" x14ac:dyDescent="0.45">
      <c r="B4" s="91"/>
      <c r="C4" s="91"/>
      <c r="D4" s="91"/>
      <c r="E4" s="91"/>
      <c r="F4" s="91"/>
      <c r="G4" s="91"/>
      <c r="I4" s="8"/>
      <c r="L4" s="8"/>
    </row>
    <row r="5" spans="2:15" ht="26.45" customHeight="1" x14ac:dyDescent="0.45"/>
    <row r="6" spans="2:15" ht="26.45" customHeight="1" x14ac:dyDescent="0.45">
      <c r="B6" s="7"/>
      <c r="C6" s="9" t="s">
        <v>43</v>
      </c>
      <c r="D6" s="10" t="s">
        <v>44</v>
      </c>
      <c r="E6" s="11" t="s">
        <v>10</v>
      </c>
      <c r="F6" s="11" t="s">
        <v>40</v>
      </c>
      <c r="G6" s="11" t="s">
        <v>4</v>
      </c>
      <c r="L6" s="8"/>
    </row>
    <row r="7" spans="2:15" ht="26.45" customHeight="1" x14ac:dyDescent="0.45">
      <c r="B7" s="80" t="s">
        <v>41</v>
      </c>
      <c r="C7" s="81">
        <v>80</v>
      </c>
      <c r="D7" s="81">
        <v>20</v>
      </c>
      <c r="E7" s="76">
        <f>C7+D7</f>
        <v>100</v>
      </c>
      <c r="F7" s="77">
        <f>D7/E7</f>
        <v>0.2</v>
      </c>
      <c r="G7" s="78">
        <f>D7/C7</f>
        <v>0.25</v>
      </c>
      <c r="L7" s="8"/>
    </row>
    <row r="8" spans="2:15" ht="26.45" customHeight="1" x14ac:dyDescent="0.45">
      <c r="B8" s="7" t="s">
        <v>42</v>
      </c>
      <c r="C8" s="26">
        <v>64</v>
      </c>
      <c r="D8" s="26">
        <v>36</v>
      </c>
      <c r="E8" s="12">
        <f>C8+D8</f>
        <v>100</v>
      </c>
      <c r="F8" s="43">
        <f>D8/E8</f>
        <v>0.36</v>
      </c>
      <c r="G8" s="79">
        <f>D8/C8</f>
        <v>0.5625</v>
      </c>
      <c r="L8" s="8"/>
    </row>
    <row r="9" spans="2:15" ht="26.45" customHeight="1" x14ac:dyDescent="0.45">
      <c r="B9" s="2" t="s">
        <v>10</v>
      </c>
      <c r="C9" s="5">
        <f>C7+C8</f>
        <v>144</v>
      </c>
      <c r="D9" s="5">
        <f t="shared" ref="D9:E9" si="0">D7+D8</f>
        <v>56</v>
      </c>
      <c r="E9" s="5">
        <f t="shared" si="0"/>
        <v>200</v>
      </c>
      <c r="F9" s="6">
        <f>D9/E9</f>
        <v>0.28000000000000003</v>
      </c>
      <c r="G9" s="15">
        <f t="shared" ref="G9" si="1">D9/C9</f>
        <v>0.3888888888888889</v>
      </c>
      <c r="L9" s="8"/>
    </row>
    <row r="10" spans="2:15" ht="26.45" customHeight="1" x14ac:dyDescent="0.45">
      <c r="B10" s="2"/>
      <c r="C10" s="5"/>
      <c r="D10" s="5"/>
      <c r="E10" s="5"/>
      <c r="F10" s="6"/>
      <c r="G10" s="15"/>
      <c r="J10" s="25"/>
      <c r="K10" s="25"/>
      <c r="L10" s="25"/>
    </row>
    <row r="11" spans="2:15" ht="26.45" customHeight="1" x14ac:dyDescent="0.45">
      <c r="B11" s="2"/>
      <c r="C11" s="3"/>
      <c r="D11" s="4"/>
      <c r="J11" s="25"/>
      <c r="K11" s="25"/>
      <c r="L11" s="25"/>
      <c r="M11" s="24"/>
      <c r="N11" s="24"/>
      <c r="O11" s="24"/>
    </row>
    <row r="12" spans="2:15" ht="26.45" customHeight="1" x14ac:dyDescent="0.45">
      <c r="B12" s="7"/>
      <c r="C12" s="9" t="s">
        <v>43</v>
      </c>
      <c r="D12" s="10" t="s">
        <v>44</v>
      </c>
      <c r="E12" s="11" t="s">
        <v>10</v>
      </c>
      <c r="F12" s="11" t="s">
        <v>40</v>
      </c>
      <c r="G12" s="11" t="s">
        <v>37</v>
      </c>
    </row>
    <row r="13" spans="2:15" ht="26.45" customHeight="1" x14ac:dyDescent="0.45">
      <c r="B13" s="33" t="s">
        <v>41</v>
      </c>
      <c r="C13" s="35" t="s">
        <v>0</v>
      </c>
      <c r="D13" s="35" t="s">
        <v>1</v>
      </c>
      <c r="E13" s="35" t="s">
        <v>12</v>
      </c>
      <c r="F13" s="35" t="s">
        <v>13</v>
      </c>
      <c r="G13" s="35" t="s">
        <v>38</v>
      </c>
    </row>
    <row r="14" spans="2:15" ht="26.45" customHeight="1" x14ac:dyDescent="0.45">
      <c r="B14" s="7" t="s">
        <v>42</v>
      </c>
      <c r="C14" s="12" t="s">
        <v>2</v>
      </c>
      <c r="D14" s="12" t="s">
        <v>3</v>
      </c>
      <c r="E14" s="12" t="s">
        <v>14</v>
      </c>
      <c r="F14" s="12" t="s">
        <v>15</v>
      </c>
      <c r="G14" s="12" t="s">
        <v>39</v>
      </c>
    </row>
    <row r="15" spans="2:15" ht="26.45" customHeight="1" x14ac:dyDescent="0.45">
      <c r="D15" s="24"/>
      <c r="G15" s="8"/>
    </row>
    <row r="16" spans="2:15" ht="26.45" customHeight="1" x14ac:dyDescent="0.45"/>
  </sheetData>
  <mergeCells count="1">
    <mergeCell ref="B2:G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04"/>
  <sheetViews>
    <sheetView workbookViewId="0">
      <selection activeCell="D6" sqref="D6"/>
    </sheetView>
  </sheetViews>
  <sheetFormatPr defaultRowHeight="19.5" x14ac:dyDescent="0.45"/>
  <sheetData>
    <row r="2" spans="3:6" x14ac:dyDescent="0.45">
      <c r="C2" s="92" t="s">
        <v>63</v>
      </c>
      <c r="D2" s="93"/>
      <c r="E2" s="93"/>
      <c r="F2" s="94"/>
    </row>
    <row r="4" spans="3:6" x14ac:dyDescent="0.45">
      <c r="C4" s="23" t="s">
        <v>5</v>
      </c>
      <c r="D4" s="23" t="s">
        <v>6</v>
      </c>
    </row>
    <row r="5" spans="3:6" x14ac:dyDescent="0.45">
      <c r="C5" s="84">
        <v>0</v>
      </c>
      <c r="D5" s="84">
        <f>C5/(1-C5)</f>
        <v>0</v>
      </c>
      <c r="F5" s="74" t="s">
        <v>33</v>
      </c>
    </row>
    <row r="6" spans="3:6" x14ac:dyDescent="0.45">
      <c r="C6" s="84">
        <v>0.01</v>
      </c>
      <c r="D6" s="84">
        <f t="shared" ref="D6:D69" si="0">C6/(1-C6)</f>
        <v>1.0101010101010102E-2</v>
      </c>
    </row>
    <row r="7" spans="3:6" x14ac:dyDescent="0.45">
      <c r="C7" s="84">
        <v>0.02</v>
      </c>
      <c r="D7" s="84">
        <f t="shared" si="0"/>
        <v>2.0408163265306124E-2</v>
      </c>
    </row>
    <row r="8" spans="3:6" x14ac:dyDescent="0.45">
      <c r="C8" s="84">
        <v>0.03</v>
      </c>
      <c r="D8" s="84">
        <f t="shared" si="0"/>
        <v>3.0927835051546393E-2</v>
      </c>
    </row>
    <row r="9" spans="3:6" x14ac:dyDescent="0.45">
      <c r="C9" s="84">
        <v>0.04</v>
      </c>
      <c r="D9" s="84">
        <f t="shared" si="0"/>
        <v>4.1666666666666671E-2</v>
      </c>
    </row>
    <row r="10" spans="3:6" x14ac:dyDescent="0.45">
      <c r="C10" s="84">
        <v>0.05</v>
      </c>
      <c r="D10" s="84">
        <f t="shared" si="0"/>
        <v>5.2631578947368425E-2</v>
      </c>
    </row>
    <row r="11" spans="3:6" x14ac:dyDescent="0.45">
      <c r="C11" s="84">
        <v>0.06</v>
      </c>
      <c r="D11" s="84">
        <f t="shared" si="0"/>
        <v>6.3829787234042548E-2</v>
      </c>
    </row>
    <row r="12" spans="3:6" x14ac:dyDescent="0.45">
      <c r="C12" s="84">
        <v>7.0000000000000007E-2</v>
      </c>
      <c r="D12" s="84">
        <f t="shared" si="0"/>
        <v>7.5268817204301092E-2</v>
      </c>
    </row>
    <row r="13" spans="3:6" x14ac:dyDescent="0.45">
      <c r="C13" s="84">
        <v>0.08</v>
      </c>
      <c r="D13" s="84">
        <f t="shared" si="0"/>
        <v>8.6956521739130432E-2</v>
      </c>
    </row>
    <row r="14" spans="3:6" x14ac:dyDescent="0.45">
      <c r="C14" s="84">
        <v>0.09</v>
      </c>
      <c r="D14" s="84">
        <f t="shared" si="0"/>
        <v>9.8901098901098897E-2</v>
      </c>
    </row>
    <row r="15" spans="3:6" x14ac:dyDescent="0.45">
      <c r="C15" s="84">
        <v>0.1</v>
      </c>
      <c r="D15" s="84">
        <f t="shared" si="0"/>
        <v>0.11111111111111112</v>
      </c>
    </row>
    <row r="16" spans="3:6" x14ac:dyDescent="0.45">
      <c r="C16" s="84">
        <v>0.11</v>
      </c>
      <c r="D16" s="84">
        <f t="shared" si="0"/>
        <v>0.12359550561797752</v>
      </c>
    </row>
    <row r="17" spans="3:4" x14ac:dyDescent="0.45">
      <c r="C17" s="84">
        <v>0.12</v>
      </c>
      <c r="D17" s="84">
        <f t="shared" si="0"/>
        <v>0.13636363636363635</v>
      </c>
    </row>
    <row r="18" spans="3:4" x14ac:dyDescent="0.45">
      <c r="C18" s="84">
        <v>0.13</v>
      </c>
      <c r="D18" s="84">
        <f t="shared" si="0"/>
        <v>0.14942528735632185</v>
      </c>
    </row>
    <row r="19" spans="3:4" x14ac:dyDescent="0.45">
      <c r="C19" s="84">
        <v>0.14000000000000001</v>
      </c>
      <c r="D19" s="84">
        <f t="shared" si="0"/>
        <v>0.16279069767441862</v>
      </c>
    </row>
    <row r="20" spans="3:4" x14ac:dyDescent="0.45">
      <c r="C20" s="84">
        <v>0.15</v>
      </c>
      <c r="D20" s="84">
        <f t="shared" si="0"/>
        <v>0.17647058823529413</v>
      </c>
    </row>
    <row r="21" spans="3:4" x14ac:dyDescent="0.45">
      <c r="C21" s="84">
        <v>0.16</v>
      </c>
      <c r="D21" s="84">
        <f t="shared" si="0"/>
        <v>0.19047619047619049</v>
      </c>
    </row>
    <row r="22" spans="3:4" x14ac:dyDescent="0.45">
      <c r="C22" s="84">
        <v>0.17</v>
      </c>
      <c r="D22" s="84">
        <f t="shared" si="0"/>
        <v>0.20481927710843376</v>
      </c>
    </row>
    <row r="23" spans="3:4" x14ac:dyDescent="0.45">
      <c r="C23" s="84">
        <v>0.18</v>
      </c>
      <c r="D23" s="84">
        <f t="shared" si="0"/>
        <v>0.21951219512195119</v>
      </c>
    </row>
    <row r="24" spans="3:4" x14ac:dyDescent="0.45">
      <c r="C24" s="84">
        <v>0.19</v>
      </c>
      <c r="D24" s="84">
        <f t="shared" si="0"/>
        <v>0.23456790123456789</v>
      </c>
    </row>
    <row r="25" spans="3:4" x14ac:dyDescent="0.45">
      <c r="C25" s="84">
        <v>0.2</v>
      </c>
      <c r="D25" s="84">
        <f t="shared" si="0"/>
        <v>0.25</v>
      </c>
    </row>
    <row r="26" spans="3:4" x14ac:dyDescent="0.45">
      <c r="C26" s="84">
        <v>0.21</v>
      </c>
      <c r="D26" s="84">
        <f t="shared" si="0"/>
        <v>0.26582278481012656</v>
      </c>
    </row>
    <row r="27" spans="3:4" x14ac:dyDescent="0.45">
      <c r="C27" s="84">
        <v>0.22</v>
      </c>
      <c r="D27" s="84">
        <f t="shared" si="0"/>
        <v>0.28205128205128205</v>
      </c>
    </row>
    <row r="28" spans="3:4" x14ac:dyDescent="0.45">
      <c r="C28" s="84">
        <v>0.23</v>
      </c>
      <c r="D28" s="84">
        <f t="shared" si="0"/>
        <v>0.29870129870129869</v>
      </c>
    </row>
    <row r="29" spans="3:4" x14ac:dyDescent="0.45">
      <c r="C29" s="84">
        <v>0.24</v>
      </c>
      <c r="D29" s="84">
        <f t="shared" si="0"/>
        <v>0.31578947368421051</v>
      </c>
    </row>
    <row r="30" spans="3:4" x14ac:dyDescent="0.45">
      <c r="C30" s="84">
        <v>0.25</v>
      </c>
      <c r="D30" s="84">
        <f t="shared" si="0"/>
        <v>0.33333333333333331</v>
      </c>
    </row>
    <row r="31" spans="3:4" x14ac:dyDescent="0.45">
      <c r="C31" s="84">
        <v>0.26</v>
      </c>
      <c r="D31" s="84">
        <f t="shared" si="0"/>
        <v>0.35135135135135137</v>
      </c>
    </row>
    <row r="32" spans="3:4" x14ac:dyDescent="0.45">
      <c r="C32" s="84">
        <v>0.27</v>
      </c>
      <c r="D32" s="84">
        <f t="shared" si="0"/>
        <v>0.36986301369863017</v>
      </c>
    </row>
    <row r="33" spans="3:4" x14ac:dyDescent="0.45">
      <c r="C33" s="84">
        <v>0.28000000000000003</v>
      </c>
      <c r="D33" s="84">
        <f t="shared" si="0"/>
        <v>0.38888888888888895</v>
      </c>
    </row>
    <row r="34" spans="3:4" x14ac:dyDescent="0.45">
      <c r="C34" s="84">
        <v>0.28999999999999998</v>
      </c>
      <c r="D34" s="84">
        <f t="shared" si="0"/>
        <v>0.40845070422535212</v>
      </c>
    </row>
    <row r="35" spans="3:4" x14ac:dyDescent="0.45">
      <c r="C35" s="84">
        <v>0.3</v>
      </c>
      <c r="D35" s="84">
        <f t="shared" si="0"/>
        <v>0.4285714285714286</v>
      </c>
    </row>
    <row r="36" spans="3:4" x14ac:dyDescent="0.45">
      <c r="C36" s="84">
        <v>0.31</v>
      </c>
      <c r="D36" s="84">
        <f t="shared" si="0"/>
        <v>0.44927536231884063</v>
      </c>
    </row>
    <row r="37" spans="3:4" x14ac:dyDescent="0.45">
      <c r="C37" s="84">
        <v>0.32</v>
      </c>
      <c r="D37" s="84">
        <f t="shared" si="0"/>
        <v>0.4705882352941177</v>
      </c>
    </row>
    <row r="38" spans="3:4" x14ac:dyDescent="0.45">
      <c r="C38" s="84">
        <v>0.33</v>
      </c>
      <c r="D38" s="84">
        <f t="shared" si="0"/>
        <v>0.49253731343283591</v>
      </c>
    </row>
    <row r="39" spans="3:4" x14ac:dyDescent="0.45">
      <c r="C39" s="84">
        <v>0.34</v>
      </c>
      <c r="D39" s="84">
        <f t="shared" si="0"/>
        <v>0.51515151515151525</v>
      </c>
    </row>
    <row r="40" spans="3:4" x14ac:dyDescent="0.45">
      <c r="C40" s="84">
        <v>0.35</v>
      </c>
      <c r="D40" s="84">
        <f t="shared" si="0"/>
        <v>0.53846153846153844</v>
      </c>
    </row>
    <row r="41" spans="3:4" x14ac:dyDescent="0.45">
      <c r="C41" s="84">
        <v>0.36</v>
      </c>
      <c r="D41" s="84">
        <f t="shared" si="0"/>
        <v>0.5625</v>
      </c>
    </row>
    <row r="42" spans="3:4" x14ac:dyDescent="0.45">
      <c r="C42" s="84">
        <v>0.37</v>
      </c>
      <c r="D42" s="84">
        <f t="shared" si="0"/>
        <v>0.58730158730158732</v>
      </c>
    </row>
    <row r="43" spans="3:4" x14ac:dyDescent="0.45">
      <c r="C43" s="84">
        <v>0.38</v>
      </c>
      <c r="D43" s="84">
        <f t="shared" si="0"/>
        <v>0.61290322580645162</v>
      </c>
    </row>
    <row r="44" spans="3:4" x14ac:dyDescent="0.45">
      <c r="C44" s="84">
        <v>0.39</v>
      </c>
      <c r="D44" s="84">
        <f t="shared" si="0"/>
        <v>0.63934426229508201</v>
      </c>
    </row>
    <row r="45" spans="3:4" x14ac:dyDescent="0.45">
      <c r="C45" s="84">
        <v>0.4</v>
      </c>
      <c r="D45" s="84">
        <f t="shared" si="0"/>
        <v>0.66666666666666674</v>
      </c>
    </row>
    <row r="46" spans="3:4" x14ac:dyDescent="0.45">
      <c r="C46" s="84">
        <v>0.41</v>
      </c>
      <c r="D46" s="84">
        <f t="shared" si="0"/>
        <v>0.69491525423728795</v>
      </c>
    </row>
    <row r="47" spans="3:4" x14ac:dyDescent="0.45">
      <c r="C47" s="84">
        <v>0.42</v>
      </c>
      <c r="D47" s="84">
        <f t="shared" si="0"/>
        <v>0.72413793103448265</v>
      </c>
    </row>
    <row r="48" spans="3:4" x14ac:dyDescent="0.45">
      <c r="C48" s="84">
        <v>0.43</v>
      </c>
      <c r="D48" s="84">
        <f t="shared" si="0"/>
        <v>0.7543859649122806</v>
      </c>
    </row>
    <row r="49" spans="3:4" x14ac:dyDescent="0.45">
      <c r="C49" s="84">
        <v>0.44</v>
      </c>
      <c r="D49" s="84">
        <f t="shared" si="0"/>
        <v>0.7857142857142857</v>
      </c>
    </row>
    <row r="50" spans="3:4" x14ac:dyDescent="0.45">
      <c r="C50" s="84">
        <v>0.45</v>
      </c>
      <c r="D50" s="84">
        <f t="shared" si="0"/>
        <v>0.81818181818181812</v>
      </c>
    </row>
    <row r="51" spans="3:4" x14ac:dyDescent="0.45">
      <c r="C51" s="84">
        <v>0.46</v>
      </c>
      <c r="D51" s="84">
        <f t="shared" si="0"/>
        <v>0.85185185185185186</v>
      </c>
    </row>
    <row r="52" spans="3:4" x14ac:dyDescent="0.45">
      <c r="C52" s="84">
        <v>0.47</v>
      </c>
      <c r="D52" s="84">
        <f t="shared" si="0"/>
        <v>0.88679245283018859</v>
      </c>
    </row>
    <row r="53" spans="3:4" x14ac:dyDescent="0.45">
      <c r="C53" s="84">
        <v>0.48</v>
      </c>
      <c r="D53" s="84">
        <f t="shared" si="0"/>
        <v>0.92307692307692302</v>
      </c>
    </row>
    <row r="54" spans="3:4" x14ac:dyDescent="0.45">
      <c r="C54" s="84">
        <v>0.49</v>
      </c>
      <c r="D54" s="84">
        <f t="shared" si="0"/>
        <v>0.96078431372549011</v>
      </c>
    </row>
    <row r="55" spans="3:4" x14ac:dyDescent="0.45">
      <c r="C55" s="84">
        <v>0.5</v>
      </c>
      <c r="D55" s="84">
        <f t="shared" si="0"/>
        <v>1</v>
      </c>
    </row>
    <row r="56" spans="3:4" x14ac:dyDescent="0.45">
      <c r="C56" s="84">
        <v>0.51</v>
      </c>
      <c r="D56" s="84">
        <f t="shared" si="0"/>
        <v>1.0408163265306123</v>
      </c>
    </row>
    <row r="57" spans="3:4" x14ac:dyDescent="0.45">
      <c r="C57" s="84">
        <v>0.52</v>
      </c>
      <c r="D57" s="84">
        <f t="shared" si="0"/>
        <v>1.0833333333333335</v>
      </c>
    </row>
    <row r="58" spans="3:4" x14ac:dyDescent="0.45">
      <c r="C58" s="84">
        <v>0.53</v>
      </c>
      <c r="D58" s="84">
        <f t="shared" si="0"/>
        <v>1.1276595744680853</v>
      </c>
    </row>
    <row r="59" spans="3:4" x14ac:dyDescent="0.45">
      <c r="C59" s="84">
        <v>0.54</v>
      </c>
      <c r="D59" s="84">
        <f t="shared" si="0"/>
        <v>1.173913043478261</v>
      </c>
    </row>
    <row r="60" spans="3:4" x14ac:dyDescent="0.45">
      <c r="C60" s="84">
        <v>0.55000000000000004</v>
      </c>
      <c r="D60" s="84">
        <f t="shared" si="0"/>
        <v>1.2222222222222225</v>
      </c>
    </row>
    <row r="61" spans="3:4" x14ac:dyDescent="0.45">
      <c r="C61" s="84">
        <v>0.56000000000000005</v>
      </c>
      <c r="D61" s="84">
        <f t="shared" si="0"/>
        <v>1.2727272727272729</v>
      </c>
    </row>
    <row r="62" spans="3:4" x14ac:dyDescent="0.45">
      <c r="C62" s="84">
        <v>0.56999999999999995</v>
      </c>
      <c r="D62" s="84">
        <f t="shared" si="0"/>
        <v>1.3255813953488369</v>
      </c>
    </row>
    <row r="63" spans="3:4" x14ac:dyDescent="0.45">
      <c r="C63" s="84">
        <v>0.57999999999999996</v>
      </c>
      <c r="D63" s="84">
        <f t="shared" si="0"/>
        <v>1.3809523809523807</v>
      </c>
    </row>
    <row r="64" spans="3:4" x14ac:dyDescent="0.45">
      <c r="C64" s="84">
        <v>0.59</v>
      </c>
      <c r="D64" s="84">
        <f t="shared" si="0"/>
        <v>1.4390243902439022</v>
      </c>
    </row>
    <row r="65" spans="3:4" x14ac:dyDescent="0.45">
      <c r="C65" s="84">
        <v>0.6</v>
      </c>
      <c r="D65" s="84">
        <f t="shared" si="0"/>
        <v>1.4999999999999998</v>
      </c>
    </row>
    <row r="66" spans="3:4" x14ac:dyDescent="0.45">
      <c r="C66" s="84">
        <v>0.61</v>
      </c>
      <c r="D66" s="84">
        <f t="shared" si="0"/>
        <v>1.5641025641025641</v>
      </c>
    </row>
    <row r="67" spans="3:4" x14ac:dyDescent="0.45">
      <c r="C67" s="84">
        <v>0.62</v>
      </c>
      <c r="D67" s="84">
        <f t="shared" si="0"/>
        <v>1.631578947368421</v>
      </c>
    </row>
    <row r="68" spans="3:4" x14ac:dyDescent="0.45">
      <c r="C68" s="84">
        <v>0.63</v>
      </c>
      <c r="D68" s="84">
        <f t="shared" si="0"/>
        <v>1.7027027027027026</v>
      </c>
    </row>
    <row r="69" spans="3:4" x14ac:dyDescent="0.45">
      <c r="C69" s="84">
        <v>0.64</v>
      </c>
      <c r="D69" s="84">
        <f t="shared" si="0"/>
        <v>1.7777777777777779</v>
      </c>
    </row>
    <row r="70" spans="3:4" x14ac:dyDescent="0.45">
      <c r="C70" s="84">
        <v>0.65</v>
      </c>
      <c r="D70" s="84">
        <f t="shared" ref="D70:D104" si="1">C70/(1-C70)</f>
        <v>1.8571428571428574</v>
      </c>
    </row>
    <row r="71" spans="3:4" x14ac:dyDescent="0.45">
      <c r="C71" s="84">
        <v>0.66</v>
      </c>
      <c r="D71" s="84">
        <f t="shared" si="1"/>
        <v>1.9411764705882355</v>
      </c>
    </row>
    <row r="72" spans="3:4" x14ac:dyDescent="0.45">
      <c r="C72" s="84">
        <v>0.67</v>
      </c>
      <c r="D72" s="84">
        <f t="shared" si="1"/>
        <v>2.0303030303030307</v>
      </c>
    </row>
    <row r="73" spans="3:4" x14ac:dyDescent="0.45">
      <c r="C73" s="84">
        <v>0.68</v>
      </c>
      <c r="D73" s="84">
        <f t="shared" si="1"/>
        <v>2.1250000000000004</v>
      </c>
    </row>
    <row r="74" spans="3:4" x14ac:dyDescent="0.45">
      <c r="C74" s="84">
        <v>0.69</v>
      </c>
      <c r="D74" s="84">
        <f t="shared" si="1"/>
        <v>2.2258064516129026</v>
      </c>
    </row>
    <row r="75" spans="3:4" x14ac:dyDescent="0.45">
      <c r="C75" s="84">
        <v>0.7</v>
      </c>
      <c r="D75" s="84">
        <f t="shared" si="1"/>
        <v>2.333333333333333</v>
      </c>
    </row>
    <row r="76" spans="3:4" x14ac:dyDescent="0.45">
      <c r="C76" s="84">
        <v>0.71</v>
      </c>
      <c r="D76" s="84">
        <f t="shared" si="1"/>
        <v>2.4482758620689653</v>
      </c>
    </row>
    <row r="77" spans="3:4" x14ac:dyDescent="0.45">
      <c r="C77" s="84">
        <v>0.72</v>
      </c>
      <c r="D77" s="84">
        <f t="shared" si="1"/>
        <v>2.5714285714285712</v>
      </c>
    </row>
    <row r="78" spans="3:4" x14ac:dyDescent="0.45">
      <c r="C78" s="84">
        <v>0.73</v>
      </c>
      <c r="D78" s="84">
        <f t="shared" si="1"/>
        <v>2.7037037037037033</v>
      </c>
    </row>
    <row r="79" spans="3:4" x14ac:dyDescent="0.45">
      <c r="C79" s="84">
        <v>0.74</v>
      </c>
      <c r="D79" s="84">
        <f t="shared" si="1"/>
        <v>2.8461538461538458</v>
      </c>
    </row>
    <row r="80" spans="3:4" x14ac:dyDescent="0.45">
      <c r="C80" s="84">
        <v>0.75</v>
      </c>
      <c r="D80" s="84">
        <f t="shared" si="1"/>
        <v>3</v>
      </c>
    </row>
    <row r="81" spans="3:4" x14ac:dyDescent="0.45">
      <c r="C81" s="84">
        <v>0.76</v>
      </c>
      <c r="D81" s="84">
        <f t="shared" si="1"/>
        <v>3.166666666666667</v>
      </c>
    </row>
    <row r="82" spans="3:4" x14ac:dyDescent="0.45">
      <c r="C82" s="84">
        <v>0.77</v>
      </c>
      <c r="D82" s="84">
        <f t="shared" si="1"/>
        <v>3.347826086956522</v>
      </c>
    </row>
    <row r="83" spans="3:4" x14ac:dyDescent="0.45">
      <c r="C83" s="84">
        <v>0.78</v>
      </c>
      <c r="D83" s="84">
        <f t="shared" si="1"/>
        <v>3.5454545454545459</v>
      </c>
    </row>
    <row r="84" spans="3:4" x14ac:dyDescent="0.45">
      <c r="C84" s="84">
        <v>0.79</v>
      </c>
      <c r="D84" s="84">
        <f t="shared" si="1"/>
        <v>3.7619047619047628</v>
      </c>
    </row>
    <row r="85" spans="3:4" x14ac:dyDescent="0.45">
      <c r="C85" s="84">
        <v>0.8</v>
      </c>
      <c r="D85" s="84">
        <f t="shared" si="1"/>
        <v>4.0000000000000009</v>
      </c>
    </row>
    <row r="86" spans="3:4" x14ac:dyDescent="0.45">
      <c r="C86" s="84">
        <v>0.81</v>
      </c>
      <c r="D86" s="84">
        <f t="shared" si="1"/>
        <v>4.2631578947368434</v>
      </c>
    </row>
    <row r="87" spans="3:4" x14ac:dyDescent="0.45">
      <c r="C87" s="84">
        <v>0.82</v>
      </c>
      <c r="D87" s="84">
        <f t="shared" si="1"/>
        <v>4.5555555555555545</v>
      </c>
    </row>
    <row r="88" spans="3:4" x14ac:dyDescent="0.45">
      <c r="C88" s="84">
        <v>0.83</v>
      </c>
      <c r="D88" s="84">
        <f t="shared" si="1"/>
        <v>4.8823529411764692</v>
      </c>
    </row>
    <row r="89" spans="3:4" x14ac:dyDescent="0.45">
      <c r="C89" s="84">
        <v>0.84</v>
      </c>
      <c r="D89" s="84">
        <f t="shared" si="1"/>
        <v>5.2499999999999991</v>
      </c>
    </row>
    <row r="90" spans="3:4" x14ac:dyDescent="0.45">
      <c r="C90" s="84">
        <v>0.85</v>
      </c>
      <c r="D90" s="84">
        <f t="shared" si="1"/>
        <v>5.6666666666666661</v>
      </c>
    </row>
    <row r="91" spans="3:4" x14ac:dyDescent="0.45">
      <c r="C91" s="84">
        <v>0.86</v>
      </c>
      <c r="D91" s="84">
        <f t="shared" si="1"/>
        <v>6.1428571428571423</v>
      </c>
    </row>
    <row r="92" spans="3:4" x14ac:dyDescent="0.45">
      <c r="C92" s="84">
        <v>0.87</v>
      </c>
      <c r="D92" s="84">
        <f t="shared" si="1"/>
        <v>6.6923076923076916</v>
      </c>
    </row>
    <row r="93" spans="3:4" x14ac:dyDescent="0.45">
      <c r="C93" s="84">
        <v>0.88</v>
      </c>
      <c r="D93" s="84">
        <f t="shared" si="1"/>
        <v>7.3333333333333339</v>
      </c>
    </row>
    <row r="94" spans="3:4" x14ac:dyDescent="0.45">
      <c r="C94" s="84">
        <v>0.89</v>
      </c>
      <c r="D94" s="84">
        <f t="shared" si="1"/>
        <v>8.0909090909090917</v>
      </c>
    </row>
    <row r="95" spans="3:4" x14ac:dyDescent="0.45">
      <c r="C95" s="84">
        <v>0.9</v>
      </c>
      <c r="D95" s="84">
        <f t="shared" si="1"/>
        <v>9.0000000000000018</v>
      </c>
    </row>
    <row r="96" spans="3:4" x14ac:dyDescent="0.45">
      <c r="C96" s="84">
        <v>0.91</v>
      </c>
      <c r="D96" s="84">
        <f t="shared" si="1"/>
        <v>10.111111111111114</v>
      </c>
    </row>
    <row r="97" spans="3:4" x14ac:dyDescent="0.45">
      <c r="C97" s="84">
        <v>0.92</v>
      </c>
      <c r="D97" s="84">
        <f t="shared" si="1"/>
        <v>11.500000000000007</v>
      </c>
    </row>
    <row r="98" spans="3:4" x14ac:dyDescent="0.45">
      <c r="C98" s="84">
        <v>0.93</v>
      </c>
      <c r="D98" s="84">
        <f t="shared" si="1"/>
        <v>13.285714285714295</v>
      </c>
    </row>
    <row r="99" spans="3:4" x14ac:dyDescent="0.45">
      <c r="C99" s="84">
        <v>0.94</v>
      </c>
      <c r="D99" s="84">
        <f t="shared" si="1"/>
        <v>15.666666666666652</v>
      </c>
    </row>
    <row r="100" spans="3:4" x14ac:dyDescent="0.45">
      <c r="C100" s="84">
        <v>0.95</v>
      </c>
      <c r="D100" s="84">
        <f t="shared" si="1"/>
        <v>18.999999999999982</v>
      </c>
    </row>
    <row r="101" spans="3:4" x14ac:dyDescent="0.45">
      <c r="C101" s="84">
        <v>0.96</v>
      </c>
      <c r="D101" s="84">
        <f t="shared" si="1"/>
        <v>23.999999999999979</v>
      </c>
    </row>
    <row r="102" spans="3:4" x14ac:dyDescent="0.45">
      <c r="C102" s="84">
        <v>0.97</v>
      </c>
      <c r="D102" s="84">
        <f t="shared" si="1"/>
        <v>32.333333333333307</v>
      </c>
    </row>
    <row r="103" spans="3:4" x14ac:dyDescent="0.45">
      <c r="C103" s="84">
        <v>0.98</v>
      </c>
      <c r="D103" s="84">
        <f t="shared" si="1"/>
        <v>48.999999999999957</v>
      </c>
    </row>
    <row r="104" spans="3:4" x14ac:dyDescent="0.45">
      <c r="C104" s="85">
        <v>0.99</v>
      </c>
      <c r="D104" s="85">
        <f t="shared" si="1"/>
        <v>98.999999999999915</v>
      </c>
    </row>
  </sheetData>
  <mergeCells count="1">
    <mergeCell ref="C2:F2"/>
  </mergeCells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05"/>
  <sheetViews>
    <sheetView zoomScaleNormal="100" workbookViewId="0"/>
  </sheetViews>
  <sheetFormatPr defaultRowHeight="19.5" x14ac:dyDescent="0.45"/>
  <cols>
    <col min="7" max="7" width="11" customWidth="1"/>
  </cols>
  <sheetData>
    <row r="2" spans="3:6" x14ac:dyDescent="0.45">
      <c r="C2" s="92" t="s">
        <v>64</v>
      </c>
      <c r="D2" s="93"/>
      <c r="E2" s="93"/>
      <c r="F2" s="94"/>
    </row>
    <row r="4" spans="3:6" s="56" customFormat="1" x14ac:dyDescent="0.45">
      <c r="C4" s="23" t="s">
        <v>8</v>
      </c>
      <c r="D4" s="23" t="s">
        <v>9</v>
      </c>
    </row>
    <row r="5" spans="3:6" x14ac:dyDescent="0.45">
      <c r="C5" s="86">
        <v>-5</v>
      </c>
      <c r="D5" s="88">
        <f>1/(1+EXP(-C5))</f>
        <v>6.6928509242848554E-3</v>
      </c>
    </row>
    <row r="6" spans="3:6" x14ac:dyDescent="0.45">
      <c r="C6" s="86">
        <v>-4.9000000000000004</v>
      </c>
      <c r="D6" s="88">
        <f t="shared" ref="D6:D69" si="0">1/(1+EXP(-C6))</f>
        <v>7.3915413442819707E-3</v>
      </c>
      <c r="F6" s="74" t="s">
        <v>34</v>
      </c>
    </row>
    <row r="7" spans="3:6" x14ac:dyDescent="0.45">
      <c r="C7" s="86">
        <v>-4.8</v>
      </c>
      <c r="D7" s="88">
        <f t="shared" si="0"/>
        <v>8.1625711531598966E-3</v>
      </c>
    </row>
    <row r="8" spans="3:6" x14ac:dyDescent="0.45">
      <c r="C8" s="86">
        <v>-4.7</v>
      </c>
      <c r="D8" s="88">
        <f t="shared" si="0"/>
        <v>9.0132986528478221E-3</v>
      </c>
    </row>
    <row r="9" spans="3:6" x14ac:dyDescent="0.45">
      <c r="C9" s="86">
        <v>-4.5999999999999996</v>
      </c>
      <c r="D9" s="88">
        <f t="shared" si="0"/>
        <v>9.9518018669043241E-3</v>
      </c>
    </row>
    <row r="10" spans="3:6" x14ac:dyDescent="0.45">
      <c r="C10" s="86">
        <v>-4.5</v>
      </c>
      <c r="D10" s="88">
        <f t="shared" si="0"/>
        <v>1.098694263059318E-2</v>
      </c>
    </row>
    <row r="11" spans="3:6" x14ac:dyDescent="0.45">
      <c r="C11" s="86">
        <v>-4.4000000000000004</v>
      </c>
      <c r="D11" s="88">
        <f t="shared" si="0"/>
        <v>1.2128434984274237E-2</v>
      </c>
    </row>
    <row r="12" spans="3:6" x14ac:dyDescent="0.45">
      <c r="C12" s="86">
        <v>-4.3</v>
      </c>
      <c r="D12" s="88">
        <f t="shared" si="0"/>
        <v>1.3386917827664779E-2</v>
      </c>
    </row>
    <row r="13" spans="3:6" x14ac:dyDescent="0.45">
      <c r="C13" s="86">
        <v>-4.2</v>
      </c>
      <c r="D13" s="88">
        <f t="shared" si="0"/>
        <v>1.4774031693273055E-2</v>
      </c>
    </row>
    <row r="14" spans="3:6" x14ac:dyDescent="0.45">
      <c r="C14" s="86">
        <v>-4.0999999999999996</v>
      </c>
      <c r="D14" s="88">
        <f t="shared" si="0"/>
        <v>1.6302499371440946E-2</v>
      </c>
    </row>
    <row r="15" spans="3:6" x14ac:dyDescent="0.45">
      <c r="C15" s="86">
        <v>-4</v>
      </c>
      <c r="D15" s="88">
        <f t="shared" si="0"/>
        <v>1.7986209962091559E-2</v>
      </c>
    </row>
    <row r="16" spans="3:6" x14ac:dyDescent="0.45">
      <c r="C16" s="86">
        <v>-3.9</v>
      </c>
      <c r="D16" s="88">
        <f t="shared" si="0"/>
        <v>1.984030573407751E-2</v>
      </c>
    </row>
    <row r="17" spans="3:4" x14ac:dyDescent="0.45">
      <c r="C17" s="86">
        <v>-3.8</v>
      </c>
      <c r="D17" s="88">
        <f t="shared" si="0"/>
        <v>2.1881270936130476E-2</v>
      </c>
    </row>
    <row r="18" spans="3:4" x14ac:dyDescent="0.45">
      <c r="C18" s="86">
        <v>-3.7</v>
      </c>
      <c r="D18" s="88">
        <f t="shared" si="0"/>
        <v>2.4127021417669196E-2</v>
      </c>
    </row>
    <row r="19" spans="3:4" x14ac:dyDescent="0.45">
      <c r="C19" s="86">
        <v>-3.6</v>
      </c>
      <c r="D19" s="88">
        <f t="shared" si="0"/>
        <v>2.6596993576865856E-2</v>
      </c>
    </row>
    <row r="20" spans="3:4" x14ac:dyDescent="0.45">
      <c r="C20" s="86">
        <v>-3.5000000000000102</v>
      </c>
      <c r="D20" s="88">
        <f t="shared" si="0"/>
        <v>2.9312230751356028E-2</v>
      </c>
    </row>
    <row r="21" spans="3:4" x14ac:dyDescent="0.45">
      <c r="C21" s="86">
        <v>-3.4000000000000101</v>
      </c>
      <c r="D21" s="88">
        <f t="shared" si="0"/>
        <v>3.2295464698450196E-2</v>
      </c>
    </row>
    <row r="22" spans="3:4" x14ac:dyDescent="0.45">
      <c r="C22" s="86">
        <v>-3.30000000000001</v>
      </c>
      <c r="D22" s="88">
        <f t="shared" si="0"/>
        <v>3.5571189272635827E-2</v>
      </c>
    </row>
    <row r="23" spans="3:4" x14ac:dyDescent="0.45">
      <c r="C23" s="86">
        <v>-3.2000000000000099</v>
      </c>
      <c r="D23" s="88">
        <f t="shared" si="0"/>
        <v>3.9165722796763981E-2</v>
      </c>
    </row>
    <row r="24" spans="3:4" x14ac:dyDescent="0.45">
      <c r="C24" s="86">
        <v>-3.1000000000000099</v>
      </c>
      <c r="D24" s="88">
        <f t="shared" si="0"/>
        <v>4.3107254941085714E-2</v>
      </c>
    </row>
    <row r="25" spans="3:4" x14ac:dyDescent="0.45">
      <c r="C25" s="86">
        <v>-3.0000000000000102</v>
      </c>
      <c r="D25" s="88">
        <f t="shared" si="0"/>
        <v>4.7425873177566316E-2</v>
      </c>
    </row>
    <row r="26" spans="3:4" x14ac:dyDescent="0.45">
      <c r="C26" s="86">
        <v>-2.9000000000000101</v>
      </c>
      <c r="D26" s="88">
        <f t="shared" si="0"/>
        <v>5.2153563078417231E-2</v>
      </c>
    </row>
    <row r="27" spans="3:4" x14ac:dyDescent="0.45">
      <c r="C27" s="86">
        <v>-2.80000000000001</v>
      </c>
      <c r="D27" s="88">
        <f t="shared" si="0"/>
        <v>5.73241758988682E-2</v>
      </c>
    </row>
    <row r="28" spans="3:4" x14ac:dyDescent="0.45">
      <c r="C28" s="86">
        <v>-2.7000000000000099</v>
      </c>
      <c r="D28" s="88">
        <f t="shared" si="0"/>
        <v>6.2973356056995902E-2</v>
      </c>
    </row>
    <row r="29" spans="3:4" x14ac:dyDescent="0.45">
      <c r="C29" s="86">
        <v>-2.6000000000000099</v>
      </c>
      <c r="D29" s="88">
        <f t="shared" si="0"/>
        <v>6.9138420343346191E-2</v>
      </c>
    </row>
    <row r="30" spans="3:4" x14ac:dyDescent="0.45">
      <c r="C30" s="86">
        <v>-2.5000000000000102</v>
      </c>
      <c r="D30" s="88">
        <f t="shared" si="0"/>
        <v>7.5858180021242838E-2</v>
      </c>
    </row>
    <row r="31" spans="3:4" x14ac:dyDescent="0.45">
      <c r="C31" s="86">
        <v>-2.4000000000000101</v>
      </c>
      <c r="D31" s="88">
        <f t="shared" si="0"/>
        <v>8.3172696493921602E-2</v>
      </c>
    </row>
    <row r="32" spans="3:4" x14ac:dyDescent="0.45">
      <c r="C32" s="86">
        <v>-2.30000000000001</v>
      </c>
      <c r="D32" s="88">
        <f t="shared" si="0"/>
        <v>9.11229610148553E-2</v>
      </c>
    </row>
    <row r="33" spans="3:8" x14ac:dyDescent="0.45">
      <c r="C33" s="86">
        <v>-2.2000000000000099</v>
      </c>
      <c r="D33" s="88">
        <f t="shared" si="0"/>
        <v>9.9750489119684246E-2</v>
      </c>
    </row>
    <row r="34" spans="3:8" x14ac:dyDescent="0.45">
      <c r="C34" s="86">
        <v>-2.1000000000000099</v>
      </c>
      <c r="D34" s="88">
        <f t="shared" si="0"/>
        <v>0.109096821195612</v>
      </c>
    </row>
    <row r="35" spans="3:8" x14ac:dyDescent="0.45">
      <c r="C35" s="86">
        <v>-2.0000000000000102</v>
      </c>
      <c r="D35" s="88">
        <f t="shared" si="0"/>
        <v>0.11920292202211646</v>
      </c>
    </row>
    <row r="36" spans="3:8" x14ac:dyDescent="0.45">
      <c r="C36" s="86">
        <v>-1.9000000000000099</v>
      </c>
      <c r="D36" s="88">
        <f t="shared" si="0"/>
        <v>0.13010847436299672</v>
      </c>
    </row>
    <row r="37" spans="3:8" x14ac:dyDescent="0.45">
      <c r="C37" s="86">
        <v>-1.80000000000001</v>
      </c>
      <c r="D37" s="88">
        <f t="shared" si="0"/>
        <v>0.14185106490048657</v>
      </c>
    </row>
    <row r="38" spans="3:8" x14ac:dyDescent="0.45">
      <c r="C38" s="86">
        <v>-1.7000000000000099</v>
      </c>
      <c r="D38" s="88">
        <f t="shared" si="0"/>
        <v>0.15446526508353342</v>
      </c>
    </row>
    <row r="39" spans="3:8" x14ac:dyDescent="0.45">
      <c r="C39" s="86">
        <v>-1.6000000000000101</v>
      </c>
      <c r="D39" s="88">
        <f t="shared" si="0"/>
        <v>0.1679816148660741</v>
      </c>
    </row>
    <row r="40" spans="3:8" x14ac:dyDescent="0.45">
      <c r="C40" s="86">
        <v>-1.50000000000001</v>
      </c>
      <c r="D40" s="88">
        <f t="shared" si="0"/>
        <v>0.18242552380635485</v>
      </c>
    </row>
    <row r="41" spans="3:8" x14ac:dyDescent="0.45">
      <c r="C41" s="86">
        <v>-1.4000000000000099</v>
      </c>
      <c r="D41" s="88">
        <f t="shared" si="0"/>
        <v>0.1978161114414167</v>
      </c>
    </row>
    <row r="42" spans="3:8" x14ac:dyDescent="0.45">
      <c r="C42" s="86">
        <v>-1.30000000000001</v>
      </c>
      <c r="D42" s="88">
        <f t="shared" si="0"/>
        <v>0.2141650169574397</v>
      </c>
    </row>
    <row r="43" spans="3:8" x14ac:dyDescent="0.45">
      <c r="C43" s="86">
        <v>-1.2000000000000099</v>
      </c>
      <c r="D43" s="88">
        <f t="shared" si="0"/>
        <v>0.23147521650098057</v>
      </c>
    </row>
    <row r="44" spans="3:8" x14ac:dyDescent="0.45">
      <c r="C44" s="86">
        <v>-1.1000000000000101</v>
      </c>
      <c r="D44" s="88">
        <f t="shared" si="0"/>
        <v>0.24973989440488048</v>
      </c>
    </row>
    <row r="45" spans="3:8" x14ac:dyDescent="0.45">
      <c r="C45" s="86">
        <v>-1.00000000000001</v>
      </c>
      <c r="D45" s="88">
        <f t="shared" si="0"/>
        <v>0.26894142136999316</v>
      </c>
    </row>
    <row r="46" spans="3:8" x14ac:dyDescent="0.45">
      <c r="C46" s="86">
        <v>-0.90000000000001001</v>
      </c>
      <c r="D46" s="88">
        <f t="shared" si="0"/>
        <v>0.289050497374994</v>
      </c>
    </row>
    <row r="47" spans="3:8" x14ac:dyDescent="0.45">
      <c r="C47" s="86">
        <v>-0.80000000000001004</v>
      </c>
      <c r="D47" s="88">
        <f t="shared" si="0"/>
        <v>0.31002551887238539</v>
      </c>
      <c r="H47" s="18"/>
    </row>
    <row r="48" spans="3:8" x14ac:dyDescent="0.45">
      <c r="C48" s="86">
        <v>-0.70000000000002005</v>
      </c>
      <c r="D48" s="88">
        <f t="shared" si="0"/>
        <v>0.33181222783182945</v>
      </c>
      <c r="H48" s="18"/>
    </row>
    <row r="49" spans="3:8" x14ac:dyDescent="0.45">
      <c r="C49" s="86">
        <v>-0.60000000000001996</v>
      </c>
      <c r="D49" s="88">
        <f t="shared" si="0"/>
        <v>0.35434369377419994</v>
      </c>
      <c r="H49" s="18"/>
    </row>
    <row r="50" spans="3:8" x14ac:dyDescent="0.45">
      <c r="C50" s="86">
        <v>-0.50000000000001998</v>
      </c>
      <c r="D50" s="88">
        <f t="shared" si="0"/>
        <v>0.37754066879814074</v>
      </c>
      <c r="H50" s="18"/>
    </row>
    <row r="51" spans="3:8" x14ac:dyDescent="0.45">
      <c r="C51" s="86">
        <v>-0.40000000000002001</v>
      </c>
      <c r="D51" s="88">
        <f t="shared" si="0"/>
        <v>0.40131233988754322</v>
      </c>
      <c r="H51" s="18"/>
    </row>
    <row r="52" spans="3:8" x14ac:dyDescent="0.45">
      <c r="C52" s="86">
        <v>-0.30000000000001997</v>
      </c>
      <c r="D52" s="88">
        <f t="shared" si="0"/>
        <v>0.42555748318833608</v>
      </c>
      <c r="H52" s="18"/>
    </row>
    <row r="53" spans="3:8" x14ac:dyDescent="0.45">
      <c r="C53" s="86">
        <v>-0.20000000000002</v>
      </c>
      <c r="D53" s="88">
        <f t="shared" si="0"/>
        <v>0.45016600268751711</v>
      </c>
      <c r="H53" s="18"/>
    </row>
    <row r="54" spans="3:8" x14ac:dyDescent="0.45">
      <c r="C54" s="86">
        <v>-0.10000000000002</v>
      </c>
      <c r="D54" s="88">
        <f t="shared" si="0"/>
        <v>0.47502081252105499</v>
      </c>
      <c r="H54" s="18"/>
    </row>
    <row r="55" spans="3:8" x14ac:dyDescent="0.45">
      <c r="C55" s="86">
        <v>-2.0428103653102899E-14</v>
      </c>
      <c r="D55" s="88">
        <f t="shared" si="0"/>
        <v>0.49999999999999489</v>
      </c>
      <c r="H55" s="18"/>
    </row>
    <row r="56" spans="3:8" x14ac:dyDescent="0.45">
      <c r="C56" s="86">
        <v>9.9999999999980105E-2</v>
      </c>
      <c r="D56" s="88">
        <f t="shared" si="0"/>
        <v>0.52497918747893502</v>
      </c>
      <c r="H56" s="18"/>
    </row>
    <row r="57" spans="3:8" x14ac:dyDescent="0.45">
      <c r="C57" s="86">
        <v>0.19999999999998</v>
      </c>
      <c r="D57" s="88">
        <f t="shared" si="0"/>
        <v>0.54983399731247296</v>
      </c>
    </row>
    <row r="58" spans="3:8" x14ac:dyDescent="0.45">
      <c r="C58" s="86">
        <v>0.29999999999998</v>
      </c>
      <c r="D58" s="88">
        <f t="shared" si="0"/>
        <v>0.57444251681165415</v>
      </c>
    </row>
    <row r="59" spans="3:8" x14ac:dyDescent="0.45">
      <c r="C59" s="86">
        <v>0.39999999999997998</v>
      </c>
      <c r="D59" s="88">
        <f t="shared" si="0"/>
        <v>0.59868766011244712</v>
      </c>
    </row>
    <row r="60" spans="3:8" x14ac:dyDescent="0.45">
      <c r="C60" s="86">
        <v>0.49999999999998002</v>
      </c>
      <c r="D60" s="88">
        <f t="shared" si="0"/>
        <v>0.62245933120184982</v>
      </c>
    </row>
    <row r="61" spans="3:8" x14ac:dyDescent="0.45">
      <c r="C61" s="86">
        <v>0.59999999999997999</v>
      </c>
      <c r="D61" s="88">
        <f t="shared" si="0"/>
        <v>0.64565630622579084</v>
      </c>
    </row>
    <row r="62" spans="3:8" x14ac:dyDescent="0.45">
      <c r="C62" s="86">
        <v>0.69999999999997997</v>
      </c>
      <c r="D62" s="88">
        <f t="shared" si="0"/>
        <v>0.66818777216816172</v>
      </c>
    </row>
    <row r="63" spans="3:8" x14ac:dyDescent="0.45">
      <c r="C63" s="86">
        <v>0.79999999999997995</v>
      </c>
      <c r="D63" s="88">
        <f t="shared" si="0"/>
        <v>0.68997448112760817</v>
      </c>
    </row>
    <row r="64" spans="3:8" x14ac:dyDescent="0.45">
      <c r="C64" s="86">
        <v>0.89999999999998004</v>
      </c>
      <c r="D64" s="88">
        <f t="shared" si="0"/>
        <v>0.7109495026249999</v>
      </c>
    </row>
    <row r="65" spans="3:4" x14ac:dyDescent="0.45">
      <c r="C65" s="86">
        <v>0.99999999999998002</v>
      </c>
      <c r="D65" s="88">
        <f t="shared" si="0"/>
        <v>0.73105857863000101</v>
      </c>
    </row>
    <row r="66" spans="3:4" x14ac:dyDescent="0.45">
      <c r="C66" s="86">
        <v>1.0999999999999801</v>
      </c>
      <c r="D66" s="88">
        <f t="shared" si="0"/>
        <v>0.75026010559511391</v>
      </c>
    </row>
    <row r="67" spans="3:4" x14ac:dyDescent="0.45">
      <c r="C67" s="86">
        <v>1.19999999999998</v>
      </c>
      <c r="D67" s="88">
        <f t="shared" si="0"/>
        <v>0.7685247834990141</v>
      </c>
    </row>
    <row r="68" spans="3:4" x14ac:dyDescent="0.45">
      <c r="C68" s="86">
        <v>1.2999999999999801</v>
      </c>
      <c r="D68" s="88">
        <f t="shared" si="0"/>
        <v>0.78583498304255528</v>
      </c>
    </row>
    <row r="69" spans="3:4" x14ac:dyDescent="0.45">
      <c r="C69" s="86">
        <v>1.3999999999999799</v>
      </c>
      <c r="D69" s="88">
        <f t="shared" si="0"/>
        <v>0.80218388855857858</v>
      </c>
    </row>
    <row r="70" spans="3:4" x14ac:dyDescent="0.45">
      <c r="C70" s="86">
        <v>1.49999999999998</v>
      </c>
      <c r="D70" s="88">
        <f t="shared" ref="D70:D105" si="1">1/(1+EXP(-C70))</f>
        <v>0.81757447619364065</v>
      </c>
    </row>
    <row r="71" spans="3:4" x14ac:dyDescent="0.45">
      <c r="C71" s="86">
        <v>1.5999999999999801</v>
      </c>
      <c r="D71" s="88">
        <f t="shared" si="1"/>
        <v>0.83201838513392168</v>
      </c>
    </row>
    <row r="72" spans="3:4" x14ac:dyDescent="0.45">
      <c r="C72" s="86">
        <v>1.69999999999998</v>
      </c>
      <c r="D72" s="88">
        <f t="shared" si="1"/>
        <v>0.84553473491646269</v>
      </c>
    </row>
    <row r="73" spans="3:4" x14ac:dyDescent="0.45">
      <c r="C73" s="86">
        <v>1.7999999999999801</v>
      </c>
      <c r="D73" s="88">
        <f t="shared" si="1"/>
        <v>0.85814893509950985</v>
      </c>
    </row>
    <row r="74" spans="3:4" x14ac:dyDescent="0.45">
      <c r="C74" s="86">
        <v>1.8999999999999799</v>
      </c>
      <c r="D74" s="88">
        <f t="shared" si="1"/>
        <v>0.8698915256369999</v>
      </c>
    </row>
    <row r="75" spans="3:4" x14ac:dyDescent="0.45">
      <c r="C75" s="86">
        <v>1.99999999999998</v>
      </c>
      <c r="D75" s="88">
        <f t="shared" si="1"/>
        <v>0.88079707797788032</v>
      </c>
    </row>
    <row r="76" spans="3:4" x14ac:dyDescent="0.45">
      <c r="C76" s="86">
        <v>2.0999999999999699</v>
      </c>
      <c r="D76" s="88">
        <f t="shared" si="1"/>
        <v>0.89090317880438408</v>
      </c>
    </row>
    <row r="77" spans="3:4" x14ac:dyDescent="0.45">
      <c r="C77" s="86">
        <v>2.19999999999997</v>
      </c>
      <c r="D77" s="88">
        <f t="shared" si="1"/>
        <v>0.90024951088031213</v>
      </c>
    </row>
    <row r="78" spans="3:4" x14ac:dyDescent="0.45">
      <c r="C78" s="86">
        <v>2.2999999999999701</v>
      </c>
      <c r="D78" s="88">
        <f t="shared" si="1"/>
        <v>0.90887703898514138</v>
      </c>
    </row>
    <row r="79" spans="3:4" x14ac:dyDescent="0.45">
      <c r="C79" s="86">
        <v>2.3999999999999702</v>
      </c>
      <c r="D79" s="88">
        <f t="shared" si="1"/>
        <v>0.91682730350607544</v>
      </c>
    </row>
    <row r="80" spans="3:4" x14ac:dyDescent="0.45">
      <c r="C80" s="86">
        <v>2.4999999999999698</v>
      </c>
      <c r="D80" s="88">
        <f t="shared" si="1"/>
        <v>0.92414181997875444</v>
      </c>
    </row>
    <row r="81" spans="3:4" x14ac:dyDescent="0.45">
      <c r="C81" s="86">
        <v>2.5999999999999699</v>
      </c>
      <c r="D81" s="88">
        <f t="shared" si="1"/>
        <v>0.93086157965665117</v>
      </c>
    </row>
    <row r="82" spans="3:4" x14ac:dyDescent="0.45">
      <c r="C82" s="86">
        <v>2.69999999999997</v>
      </c>
      <c r="D82" s="88">
        <f t="shared" si="1"/>
        <v>0.93702664394300184</v>
      </c>
    </row>
    <row r="83" spans="3:4" x14ac:dyDescent="0.45">
      <c r="C83" s="86">
        <v>2.7999999999999701</v>
      </c>
      <c r="D83" s="88">
        <f t="shared" si="1"/>
        <v>0.94267582410112971</v>
      </c>
    </row>
    <row r="84" spans="3:4" x14ac:dyDescent="0.45">
      <c r="C84" s="86">
        <v>2.8999999999999702</v>
      </c>
      <c r="D84" s="88">
        <f t="shared" si="1"/>
        <v>0.94784643692158077</v>
      </c>
    </row>
    <row r="85" spans="3:4" x14ac:dyDescent="0.45">
      <c r="C85" s="86">
        <v>2.9999999999999698</v>
      </c>
      <c r="D85" s="88">
        <f t="shared" si="1"/>
        <v>0.95257412682243192</v>
      </c>
    </row>
    <row r="86" spans="3:4" x14ac:dyDescent="0.45">
      <c r="C86" s="86">
        <v>3.0999999999999699</v>
      </c>
      <c r="D86" s="88">
        <f t="shared" si="1"/>
        <v>0.95689274505891264</v>
      </c>
    </row>
    <row r="87" spans="3:4" x14ac:dyDescent="0.45">
      <c r="C87" s="86">
        <v>3.19999999999997</v>
      </c>
      <c r="D87" s="88">
        <f t="shared" si="1"/>
        <v>0.96083427720323444</v>
      </c>
    </row>
    <row r="88" spans="3:4" x14ac:dyDescent="0.45">
      <c r="C88" s="86">
        <v>3.2999999999999701</v>
      </c>
      <c r="D88" s="88">
        <f t="shared" si="1"/>
        <v>0.96442881072736286</v>
      </c>
    </row>
    <row r="89" spans="3:4" x14ac:dyDescent="0.45">
      <c r="C89" s="86">
        <v>3.3999999999999702</v>
      </c>
      <c r="D89" s="88">
        <f t="shared" si="1"/>
        <v>0.96770453530154854</v>
      </c>
    </row>
    <row r="90" spans="3:4" x14ac:dyDescent="0.45">
      <c r="C90" s="86">
        <v>3.4999999999999698</v>
      </c>
      <c r="D90" s="88">
        <f t="shared" si="1"/>
        <v>0.97068776924864275</v>
      </c>
    </row>
    <row r="91" spans="3:4" x14ac:dyDescent="0.45">
      <c r="C91" s="86">
        <v>3.5999999999999699</v>
      </c>
      <c r="D91" s="88">
        <f t="shared" si="1"/>
        <v>0.97340300642313349</v>
      </c>
    </row>
    <row r="92" spans="3:4" x14ac:dyDescent="0.45">
      <c r="C92" s="86">
        <v>3.69999999999997</v>
      </c>
      <c r="D92" s="88">
        <f t="shared" si="1"/>
        <v>0.97587297858233013</v>
      </c>
    </row>
    <row r="93" spans="3:4" x14ac:dyDescent="0.45">
      <c r="C93" s="86">
        <v>3.7999999999999701</v>
      </c>
      <c r="D93" s="88">
        <f t="shared" si="1"/>
        <v>0.97811872906386887</v>
      </c>
    </row>
    <row r="94" spans="3:4" x14ac:dyDescent="0.45">
      <c r="C94" s="86">
        <v>3.8999999999999702</v>
      </c>
      <c r="D94" s="88">
        <f t="shared" si="1"/>
        <v>0.98015969426592187</v>
      </c>
    </row>
    <row r="95" spans="3:4" x14ac:dyDescent="0.45">
      <c r="C95" s="86">
        <v>3.9999999999999698</v>
      </c>
      <c r="D95" s="88">
        <f t="shared" si="1"/>
        <v>0.98201379003790801</v>
      </c>
    </row>
    <row r="96" spans="3:4" x14ac:dyDescent="0.45">
      <c r="C96" s="86">
        <v>4.0999999999999703</v>
      </c>
      <c r="D96" s="88">
        <f t="shared" si="1"/>
        <v>0.98369750062855865</v>
      </c>
    </row>
    <row r="97" spans="3:4" x14ac:dyDescent="0.45">
      <c r="C97" s="86">
        <v>4.19999999999997</v>
      </c>
      <c r="D97" s="88">
        <f t="shared" si="1"/>
        <v>0.98522596830672649</v>
      </c>
    </row>
    <row r="98" spans="3:4" x14ac:dyDescent="0.45">
      <c r="C98" s="86">
        <v>4.2999999999999696</v>
      </c>
      <c r="D98" s="88">
        <f t="shared" si="1"/>
        <v>0.98661308217233468</v>
      </c>
    </row>
    <row r="99" spans="3:4" x14ac:dyDescent="0.45">
      <c r="C99" s="86">
        <v>4.3999999999999702</v>
      </c>
      <c r="D99" s="88">
        <f t="shared" si="1"/>
        <v>0.98787156501572526</v>
      </c>
    </row>
    <row r="100" spans="3:4" x14ac:dyDescent="0.45">
      <c r="C100" s="86">
        <v>4.4999999999999698</v>
      </c>
      <c r="D100" s="88">
        <f t="shared" si="1"/>
        <v>0.98901305736940648</v>
      </c>
    </row>
    <row r="101" spans="3:4" x14ac:dyDescent="0.45">
      <c r="C101" s="86">
        <v>4.5999999999999703</v>
      </c>
      <c r="D101" s="88">
        <f t="shared" si="1"/>
        <v>0.9900481981330953</v>
      </c>
    </row>
    <row r="102" spans="3:4" x14ac:dyDescent="0.45">
      <c r="C102" s="86">
        <v>4.69999999999997</v>
      </c>
      <c r="D102" s="88">
        <f t="shared" si="1"/>
        <v>0.99098670134715194</v>
      </c>
    </row>
    <row r="103" spans="3:4" x14ac:dyDescent="0.45">
      <c r="C103" s="86">
        <v>4.7999999999999696</v>
      </c>
      <c r="D103" s="88">
        <f t="shared" si="1"/>
        <v>0.9918374288468399</v>
      </c>
    </row>
    <row r="104" spans="3:4" x14ac:dyDescent="0.45">
      <c r="C104" s="86">
        <v>4.8999999999999604</v>
      </c>
      <c r="D104" s="88">
        <f t="shared" si="1"/>
        <v>0.99260845865571767</v>
      </c>
    </row>
    <row r="105" spans="3:4" x14ac:dyDescent="0.45">
      <c r="C105" s="87">
        <v>4.99999999999996</v>
      </c>
      <c r="D105" s="89">
        <f t="shared" si="1"/>
        <v>0.99330714907571482</v>
      </c>
    </row>
  </sheetData>
  <mergeCells count="1">
    <mergeCell ref="C2:F2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5"/>
  <sheetViews>
    <sheetView workbookViewId="0"/>
  </sheetViews>
  <sheetFormatPr defaultRowHeight="19.5" x14ac:dyDescent="0.45"/>
  <cols>
    <col min="1" max="6" width="8.796875" customWidth="1"/>
    <col min="7" max="7" width="9.3984375" customWidth="1"/>
    <col min="8" max="8" width="3.09765625" customWidth="1"/>
  </cols>
  <sheetData>
    <row r="2" spans="1:9" x14ac:dyDescent="0.45">
      <c r="B2" s="98" t="s">
        <v>58</v>
      </c>
      <c r="C2" s="99"/>
      <c r="D2" s="99"/>
      <c r="E2" s="99"/>
      <c r="F2" s="99"/>
      <c r="G2" s="99"/>
    </row>
    <row r="3" spans="1:9" x14ac:dyDescent="0.45">
      <c r="B3" s="99"/>
      <c r="C3" s="99"/>
      <c r="D3" s="99"/>
      <c r="E3" s="99"/>
      <c r="F3" s="99"/>
      <c r="G3" s="99"/>
    </row>
    <row r="4" spans="1:9" x14ac:dyDescent="0.45">
      <c r="B4" s="99"/>
      <c r="C4" s="99"/>
      <c r="D4" s="99"/>
      <c r="E4" s="99"/>
      <c r="F4" s="99"/>
      <c r="G4" s="99"/>
    </row>
    <row r="5" spans="1:9" x14ac:dyDescent="0.45">
      <c r="B5" s="99"/>
      <c r="C5" s="99"/>
      <c r="D5" s="99"/>
      <c r="E5" s="99"/>
      <c r="F5" s="99"/>
      <c r="G5" s="99"/>
    </row>
    <row r="6" spans="1:9" x14ac:dyDescent="0.45">
      <c r="B6" s="99"/>
      <c r="C6" s="99"/>
      <c r="D6" s="99"/>
      <c r="E6" s="99"/>
      <c r="F6" s="99"/>
      <c r="G6" s="99"/>
    </row>
    <row r="7" spans="1:9" x14ac:dyDescent="0.45">
      <c r="B7" s="99"/>
      <c r="C7" s="99"/>
      <c r="D7" s="99"/>
      <c r="E7" s="99"/>
      <c r="F7" s="99"/>
      <c r="G7" s="99"/>
    </row>
    <row r="8" spans="1:9" x14ac:dyDescent="0.45">
      <c r="B8" s="99"/>
      <c r="C8" s="99"/>
      <c r="D8" s="99"/>
      <c r="E8" s="99"/>
      <c r="F8" s="99"/>
      <c r="G8" s="99"/>
    </row>
    <row r="10" spans="1:9" x14ac:dyDescent="0.45">
      <c r="A10" s="58" t="s">
        <v>35</v>
      </c>
    </row>
    <row r="11" spans="1:9" x14ac:dyDescent="0.45">
      <c r="A11" s="58" t="s">
        <v>36</v>
      </c>
      <c r="E11" s="100" t="s">
        <v>28</v>
      </c>
      <c r="F11" s="101"/>
      <c r="G11" s="22" t="s">
        <v>32</v>
      </c>
      <c r="I11" s="22" t="s">
        <v>31</v>
      </c>
    </row>
    <row r="12" spans="1:9" x14ac:dyDescent="0.45">
      <c r="B12" s="22" t="s">
        <v>25</v>
      </c>
      <c r="C12" s="22" t="s">
        <v>27</v>
      </c>
      <c r="D12" s="22" t="s">
        <v>24</v>
      </c>
      <c r="E12" s="21" t="s">
        <v>45</v>
      </c>
      <c r="F12" s="21" t="s">
        <v>46</v>
      </c>
      <c r="G12" s="21" t="s">
        <v>23</v>
      </c>
      <c r="I12" s="21" t="s">
        <v>23</v>
      </c>
    </row>
    <row r="13" spans="1:9" x14ac:dyDescent="0.45">
      <c r="B13" s="95" t="s">
        <v>26</v>
      </c>
      <c r="C13" s="95" t="s">
        <v>29</v>
      </c>
      <c r="D13" s="21" t="s">
        <v>18</v>
      </c>
      <c r="E13" s="52">
        <v>17</v>
      </c>
      <c r="F13" s="52">
        <v>3</v>
      </c>
      <c r="G13" s="1">
        <f>F13/(E13+F13)</f>
        <v>0.15</v>
      </c>
      <c r="I13" s="1" t="s">
        <v>47</v>
      </c>
    </row>
    <row r="14" spans="1:9" x14ac:dyDescent="0.45">
      <c r="B14" s="96"/>
      <c r="C14" s="97"/>
      <c r="D14" s="21" t="s">
        <v>19</v>
      </c>
      <c r="E14" s="52">
        <v>18</v>
      </c>
      <c r="F14" s="52">
        <v>2</v>
      </c>
      <c r="G14" s="1">
        <f t="shared" ref="G14:G20" si="0">F14/(E14+F14)</f>
        <v>0.1</v>
      </c>
      <c r="I14" s="1" t="s">
        <v>48</v>
      </c>
    </row>
    <row r="15" spans="1:9" x14ac:dyDescent="0.45">
      <c r="B15" s="96"/>
      <c r="C15" s="95" t="s">
        <v>30</v>
      </c>
      <c r="D15" s="21" t="s">
        <v>18</v>
      </c>
      <c r="E15" s="52">
        <v>15</v>
      </c>
      <c r="F15" s="52">
        <v>5</v>
      </c>
      <c r="G15" s="1">
        <f t="shared" si="0"/>
        <v>0.25</v>
      </c>
      <c r="I15" s="1" t="s">
        <v>49</v>
      </c>
    </row>
    <row r="16" spans="1:9" x14ac:dyDescent="0.45">
      <c r="B16" s="97"/>
      <c r="C16" s="97"/>
      <c r="D16" s="21" t="s">
        <v>19</v>
      </c>
      <c r="E16" s="52">
        <v>16</v>
      </c>
      <c r="F16" s="52">
        <v>4</v>
      </c>
      <c r="G16" s="1">
        <f t="shared" si="0"/>
        <v>0.2</v>
      </c>
      <c r="I16" s="1" t="s">
        <v>50</v>
      </c>
    </row>
    <row r="17" spans="2:9" x14ac:dyDescent="0.45">
      <c r="B17" s="95" t="s">
        <v>22</v>
      </c>
      <c r="C17" s="95" t="s">
        <v>29</v>
      </c>
      <c r="D17" s="21" t="s">
        <v>18</v>
      </c>
      <c r="E17" s="53">
        <v>14</v>
      </c>
      <c r="F17" s="53">
        <v>6</v>
      </c>
      <c r="G17" s="1">
        <f t="shared" si="0"/>
        <v>0.3</v>
      </c>
      <c r="I17" s="1" t="s">
        <v>51</v>
      </c>
    </row>
    <row r="18" spans="2:9" x14ac:dyDescent="0.45">
      <c r="B18" s="96"/>
      <c r="C18" s="97"/>
      <c r="D18" s="21" t="s">
        <v>19</v>
      </c>
      <c r="E18" s="53">
        <v>16</v>
      </c>
      <c r="F18" s="53">
        <v>4</v>
      </c>
      <c r="G18" s="1">
        <f t="shared" si="0"/>
        <v>0.2</v>
      </c>
      <c r="I18" s="1" t="s">
        <v>52</v>
      </c>
    </row>
    <row r="19" spans="2:9" x14ac:dyDescent="0.45">
      <c r="B19" s="96"/>
      <c r="C19" s="95" t="s">
        <v>30</v>
      </c>
      <c r="D19" s="21" t="s">
        <v>18</v>
      </c>
      <c r="E19" s="53">
        <v>10</v>
      </c>
      <c r="F19" s="53">
        <v>10</v>
      </c>
      <c r="G19" s="1">
        <f t="shared" si="0"/>
        <v>0.5</v>
      </c>
      <c r="I19" s="1" t="s">
        <v>53</v>
      </c>
    </row>
    <row r="20" spans="2:9" x14ac:dyDescent="0.45">
      <c r="B20" s="97"/>
      <c r="C20" s="97"/>
      <c r="D20" s="21" t="s">
        <v>19</v>
      </c>
      <c r="E20" s="53">
        <v>12</v>
      </c>
      <c r="F20" s="53">
        <v>8</v>
      </c>
      <c r="G20" s="1">
        <f t="shared" si="0"/>
        <v>0.4</v>
      </c>
      <c r="I20" s="1" t="s">
        <v>54</v>
      </c>
    </row>
    <row r="25" spans="2:9" x14ac:dyDescent="0.45">
      <c r="B25" s="44" t="s">
        <v>55</v>
      </c>
      <c r="C25" s="44" t="s">
        <v>56</v>
      </c>
      <c r="D25" s="44" t="s">
        <v>57</v>
      </c>
      <c r="E25" s="44" t="s">
        <v>7</v>
      </c>
    </row>
    <row r="26" spans="2:9" x14ac:dyDescent="0.45">
      <c r="B26" s="45">
        <v>0</v>
      </c>
      <c r="C26" s="45">
        <v>0</v>
      </c>
      <c r="D26" s="45">
        <v>0</v>
      </c>
      <c r="E26" s="45">
        <v>1</v>
      </c>
    </row>
    <row r="27" spans="2:9" x14ac:dyDescent="0.45">
      <c r="B27" s="45">
        <v>0</v>
      </c>
      <c r="C27" s="45">
        <v>0</v>
      </c>
      <c r="D27" s="45">
        <v>0</v>
      </c>
      <c r="E27" s="45">
        <v>1</v>
      </c>
    </row>
    <row r="28" spans="2:9" x14ac:dyDescent="0.45">
      <c r="B28" s="45">
        <v>0</v>
      </c>
      <c r="C28" s="45">
        <v>0</v>
      </c>
      <c r="D28" s="45">
        <v>0</v>
      </c>
      <c r="E28" s="45">
        <v>1</v>
      </c>
    </row>
    <row r="29" spans="2:9" x14ac:dyDescent="0.45">
      <c r="B29" s="45">
        <v>0</v>
      </c>
      <c r="C29" s="45">
        <v>0</v>
      </c>
      <c r="D29" s="45">
        <v>0</v>
      </c>
      <c r="E29" s="45">
        <v>0</v>
      </c>
    </row>
    <row r="30" spans="2:9" x14ac:dyDescent="0.45">
      <c r="B30" s="45">
        <v>0</v>
      </c>
      <c r="C30" s="45">
        <v>0</v>
      </c>
      <c r="D30" s="45">
        <v>0</v>
      </c>
      <c r="E30" s="45">
        <v>0</v>
      </c>
    </row>
    <row r="31" spans="2:9" x14ac:dyDescent="0.45">
      <c r="B31" s="45">
        <v>0</v>
      </c>
      <c r="C31" s="45">
        <v>0</v>
      </c>
      <c r="D31" s="45">
        <v>0</v>
      </c>
      <c r="E31" s="45">
        <v>0</v>
      </c>
    </row>
    <row r="32" spans="2:9" x14ac:dyDescent="0.45">
      <c r="B32" s="45">
        <v>0</v>
      </c>
      <c r="C32" s="45">
        <v>0</v>
      </c>
      <c r="D32" s="45">
        <v>0</v>
      </c>
      <c r="E32" s="45">
        <v>0</v>
      </c>
    </row>
    <row r="33" spans="2:5" x14ac:dyDescent="0.45">
      <c r="B33" s="45">
        <v>0</v>
      </c>
      <c r="C33" s="45">
        <v>0</v>
      </c>
      <c r="D33" s="45">
        <v>0</v>
      </c>
      <c r="E33" s="45">
        <v>0</v>
      </c>
    </row>
    <row r="34" spans="2:5" x14ac:dyDescent="0.45">
      <c r="B34" s="45">
        <v>0</v>
      </c>
      <c r="C34" s="45">
        <v>0</v>
      </c>
      <c r="D34" s="45">
        <v>0</v>
      </c>
      <c r="E34" s="45">
        <v>0</v>
      </c>
    </row>
    <row r="35" spans="2:5" x14ac:dyDescent="0.45">
      <c r="B35" s="45">
        <v>0</v>
      </c>
      <c r="C35" s="45">
        <v>0</v>
      </c>
      <c r="D35" s="45">
        <v>0</v>
      </c>
      <c r="E35" s="45">
        <v>0</v>
      </c>
    </row>
    <row r="36" spans="2:5" x14ac:dyDescent="0.45">
      <c r="B36" s="45">
        <v>0</v>
      </c>
      <c r="C36" s="45">
        <v>0</v>
      </c>
      <c r="D36" s="45">
        <v>0</v>
      </c>
      <c r="E36" s="45">
        <v>0</v>
      </c>
    </row>
    <row r="37" spans="2:5" x14ac:dyDescent="0.45">
      <c r="B37" s="45">
        <v>0</v>
      </c>
      <c r="C37" s="45">
        <v>0</v>
      </c>
      <c r="D37" s="45">
        <v>0</v>
      </c>
      <c r="E37" s="45">
        <v>0</v>
      </c>
    </row>
    <row r="38" spans="2:5" x14ac:dyDescent="0.45">
      <c r="B38" s="45">
        <v>0</v>
      </c>
      <c r="C38" s="45">
        <v>0</v>
      </c>
      <c r="D38" s="45">
        <v>0</v>
      </c>
      <c r="E38" s="45">
        <v>0</v>
      </c>
    </row>
    <row r="39" spans="2:5" x14ac:dyDescent="0.45">
      <c r="B39" s="45">
        <v>0</v>
      </c>
      <c r="C39" s="45">
        <v>0</v>
      </c>
      <c r="D39" s="45">
        <v>0</v>
      </c>
      <c r="E39" s="45">
        <v>0</v>
      </c>
    </row>
    <row r="40" spans="2:5" x14ac:dyDescent="0.45">
      <c r="B40" s="45">
        <v>0</v>
      </c>
      <c r="C40" s="45">
        <v>0</v>
      </c>
      <c r="D40" s="45">
        <v>0</v>
      </c>
      <c r="E40" s="45">
        <v>0</v>
      </c>
    </row>
    <row r="41" spans="2:5" x14ac:dyDescent="0.45">
      <c r="B41" s="45">
        <v>0</v>
      </c>
      <c r="C41" s="45">
        <v>0</v>
      </c>
      <c r="D41" s="45">
        <v>0</v>
      </c>
      <c r="E41" s="45">
        <v>0</v>
      </c>
    </row>
    <row r="42" spans="2:5" x14ac:dyDescent="0.45">
      <c r="B42" s="45">
        <v>0</v>
      </c>
      <c r="C42" s="45">
        <v>0</v>
      </c>
      <c r="D42" s="45">
        <v>0</v>
      </c>
      <c r="E42" s="45">
        <v>0</v>
      </c>
    </row>
    <row r="43" spans="2:5" x14ac:dyDescent="0.45">
      <c r="B43" s="45">
        <v>0</v>
      </c>
      <c r="C43" s="45">
        <v>0</v>
      </c>
      <c r="D43" s="45">
        <v>0</v>
      </c>
      <c r="E43" s="45">
        <v>0</v>
      </c>
    </row>
    <row r="44" spans="2:5" x14ac:dyDescent="0.45">
      <c r="B44" s="45">
        <v>0</v>
      </c>
      <c r="C44" s="45">
        <v>0</v>
      </c>
      <c r="D44" s="45">
        <v>0</v>
      </c>
      <c r="E44" s="45">
        <v>0</v>
      </c>
    </row>
    <row r="45" spans="2:5" x14ac:dyDescent="0.45">
      <c r="B45" s="45">
        <v>0</v>
      </c>
      <c r="C45" s="45">
        <v>0</v>
      </c>
      <c r="D45" s="45">
        <v>0</v>
      </c>
      <c r="E45" s="45">
        <v>0</v>
      </c>
    </row>
    <row r="46" spans="2:5" x14ac:dyDescent="0.45">
      <c r="B46" s="46">
        <v>0</v>
      </c>
      <c r="C46" s="46">
        <v>0</v>
      </c>
      <c r="D46" s="46">
        <v>1</v>
      </c>
      <c r="E46" s="46">
        <v>1</v>
      </c>
    </row>
    <row r="47" spans="2:5" x14ac:dyDescent="0.45">
      <c r="B47" s="46">
        <v>0</v>
      </c>
      <c r="C47" s="46">
        <v>0</v>
      </c>
      <c r="D47" s="46">
        <v>1</v>
      </c>
      <c r="E47" s="46">
        <v>1</v>
      </c>
    </row>
    <row r="48" spans="2:5" x14ac:dyDescent="0.45">
      <c r="B48" s="46">
        <v>0</v>
      </c>
      <c r="C48" s="46">
        <v>0</v>
      </c>
      <c r="D48" s="46">
        <v>1</v>
      </c>
      <c r="E48" s="46">
        <v>0</v>
      </c>
    </row>
    <row r="49" spans="2:5" x14ac:dyDescent="0.45">
      <c r="B49" s="46">
        <v>0</v>
      </c>
      <c r="C49" s="46">
        <v>0</v>
      </c>
      <c r="D49" s="46">
        <v>1</v>
      </c>
      <c r="E49" s="46">
        <v>0</v>
      </c>
    </row>
    <row r="50" spans="2:5" x14ac:dyDescent="0.45">
      <c r="B50" s="46">
        <v>0</v>
      </c>
      <c r="C50" s="46">
        <v>0</v>
      </c>
      <c r="D50" s="46">
        <v>1</v>
      </c>
      <c r="E50" s="46">
        <v>0</v>
      </c>
    </row>
    <row r="51" spans="2:5" x14ac:dyDescent="0.45">
      <c r="B51" s="46">
        <v>0</v>
      </c>
      <c r="C51" s="46">
        <v>0</v>
      </c>
      <c r="D51" s="46">
        <v>1</v>
      </c>
      <c r="E51" s="46">
        <v>0</v>
      </c>
    </row>
    <row r="52" spans="2:5" x14ac:dyDescent="0.45">
      <c r="B52" s="46">
        <v>0</v>
      </c>
      <c r="C52" s="46">
        <v>0</v>
      </c>
      <c r="D52" s="46">
        <v>1</v>
      </c>
      <c r="E52" s="46">
        <v>0</v>
      </c>
    </row>
    <row r="53" spans="2:5" x14ac:dyDescent="0.45">
      <c r="B53" s="46">
        <v>0</v>
      </c>
      <c r="C53" s="46">
        <v>0</v>
      </c>
      <c r="D53" s="46">
        <v>1</v>
      </c>
      <c r="E53" s="46">
        <v>0</v>
      </c>
    </row>
    <row r="54" spans="2:5" x14ac:dyDescent="0.45">
      <c r="B54" s="46">
        <v>0</v>
      </c>
      <c r="C54" s="46">
        <v>0</v>
      </c>
      <c r="D54" s="46">
        <v>1</v>
      </c>
      <c r="E54" s="46">
        <v>0</v>
      </c>
    </row>
    <row r="55" spans="2:5" x14ac:dyDescent="0.45">
      <c r="B55" s="46">
        <v>0</v>
      </c>
      <c r="C55" s="46">
        <v>0</v>
      </c>
      <c r="D55" s="46">
        <v>1</v>
      </c>
      <c r="E55" s="46">
        <v>0</v>
      </c>
    </row>
    <row r="56" spans="2:5" x14ac:dyDescent="0.45">
      <c r="B56" s="46">
        <v>0</v>
      </c>
      <c r="C56" s="46">
        <v>0</v>
      </c>
      <c r="D56" s="46">
        <v>1</v>
      </c>
      <c r="E56" s="46">
        <v>0</v>
      </c>
    </row>
    <row r="57" spans="2:5" x14ac:dyDescent="0.45">
      <c r="B57" s="46">
        <v>0</v>
      </c>
      <c r="C57" s="46">
        <v>0</v>
      </c>
      <c r="D57" s="46">
        <v>1</v>
      </c>
      <c r="E57" s="46">
        <v>0</v>
      </c>
    </row>
    <row r="58" spans="2:5" x14ac:dyDescent="0.45">
      <c r="B58" s="46">
        <v>0</v>
      </c>
      <c r="C58" s="46">
        <v>0</v>
      </c>
      <c r="D58" s="46">
        <v>1</v>
      </c>
      <c r="E58" s="46">
        <v>0</v>
      </c>
    </row>
    <row r="59" spans="2:5" x14ac:dyDescent="0.45">
      <c r="B59" s="46">
        <v>0</v>
      </c>
      <c r="C59" s="46">
        <v>0</v>
      </c>
      <c r="D59" s="46">
        <v>1</v>
      </c>
      <c r="E59" s="46">
        <v>0</v>
      </c>
    </row>
    <row r="60" spans="2:5" x14ac:dyDescent="0.45">
      <c r="B60" s="46">
        <v>0</v>
      </c>
      <c r="C60" s="46">
        <v>0</v>
      </c>
      <c r="D60" s="46">
        <v>1</v>
      </c>
      <c r="E60" s="46">
        <v>0</v>
      </c>
    </row>
    <row r="61" spans="2:5" x14ac:dyDescent="0.45">
      <c r="B61" s="46">
        <v>0</v>
      </c>
      <c r="C61" s="46">
        <v>0</v>
      </c>
      <c r="D61" s="46">
        <v>1</v>
      </c>
      <c r="E61" s="46">
        <v>0</v>
      </c>
    </row>
    <row r="62" spans="2:5" x14ac:dyDescent="0.45">
      <c r="B62" s="46">
        <v>0</v>
      </c>
      <c r="C62" s="46">
        <v>0</v>
      </c>
      <c r="D62" s="46">
        <v>1</v>
      </c>
      <c r="E62" s="46">
        <v>0</v>
      </c>
    </row>
    <row r="63" spans="2:5" x14ac:dyDescent="0.45">
      <c r="B63" s="46">
        <v>0</v>
      </c>
      <c r="C63" s="46">
        <v>0</v>
      </c>
      <c r="D63" s="46">
        <v>1</v>
      </c>
      <c r="E63" s="46">
        <v>0</v>
      </c>
    </row>
    <row r="64" spans="2:5" x14ac:dyDescent="0.45">
      <c r="B64" s="46">
        <v>0</v>
      </c>
      <c r="C64" s="46">
        <v>0</v>
      </c>
      <c r="D64" s="46">
        <v>1</v>
      </c>
      <c r="E64" s="46">
        <v>0</v>
      </c>
    </row>
    <row r="65" spans="2:5" x14ac:dyDescent="0.45">
      <c r="B65" s="46">
        <v>0</v>
      </c>
      <c r="C65" s="46">
        <v>0</v>
      </c>
      <c r="D65" s="46">
        <v>1</v>
      </c>
      <c r="E65" s="46">
        <v>0</v>
      </c>
    </row>
    <row r="66" spans="2:5" x14ac:dyDescent="0.45">
      <c r="B66" s="47">
        <v>0</v>
      </c>
      <c r="C66" s="47">
        <v>1</v>
      </c>
      <c r="D66" s="47">
        <v>0</v>
      </c>
      <c r="E66" s="47">
        <v>1</v>
      </c>
    </row>
    <row r="67" spans="2:5" x14ac:dyDescent="0.45">
      <c r="B67" s="47">
        <v>0</v>
      </c>
      <c r="C67" s="47">
        <v>1</v>
      </c>
      <c r="D67" s="47">
        <v>0</v>
      </c>
      <c r="E67" s="47">
        <v>1</v>
      </c>
    </row>
    <row r="68" spans="2:5" x14ac:dyDescent="0.45">
      <c r="B68" s="47">
        <v>0</v>
      </c>
      <c r="C68" s="47">
        <v>1</v>
      </c>
      <c r="D68" s="47">
        <v>0</v>
      </c>
      <c r="E68" s="47">
        <v>1</v>
      </c>
    </row>
    <row r="69" spans="2:5" x14ac:dyDescent="0.45">
      <c r="B69" s="47">
        <v>0</v>
      </c>
      <c r="C69" s="47">
        <v>1</v>
      </c>
      <c r="D69" s="47">
        <v>0</v>
      </c>
      <c r="E69" s="47">
        <v>1</v>
      </c>
    </row>
    <row r="70" spans="2:5" x14ac:dyDescent="0.45">
      <c r="B70" s="47">
        <v>0</v>
      </c>
      <c r="C70" s="47">
        <v>1</v>
      </c>
      <c r="D70" s="47">
        <v>0</v>
      </c>
      <c r="E70" s="47">
        <v>1</v>
      </c>
    </row>
    <row r="71" spans="2:5" x14ac:dyDescent="0.45">
      <c r="B71" s="47">
        <v>0</v>
      </c>
      <c r="C71" s="47">
        <v>1</v>
      </c>
      <c r="D71" s="47">
        <v>0</v>
      </c>
      <c r="E71" s="47">
        <v>0</v>
      </c>
    </row>
    <row r="72" spans="2:5" x14ac:dyDescent="0.45">
      <c r="B72" s="47">
        <v>0</v>
      </c>
      <c r="C72" s="47">
        <v>1</v>
      </c>
      <c r="D72" s="47">
        <v>0</v>
      </c>
      <c r="E72" s="47">
        <v>0</v>
      </c>
    </row>
    <row r="73" spans="2:5" x14ac:dyDescent="0.45">
      <c r="B73" s="47">
        <v>0</v>
      </c>
      <c r="C73" s="47">
        <v>1</v>
      </c>
      <c r="D73" s="47">
        <v>0</v>
      </c>
      <c r="E73" s="47">
        <v>0</v>
      </c>
    </row>
    <row r="74" spans="2:5" x14ac:dyDescent="0.45">
      <c r="B74" s="47">
        <v>0</v>
      </c>
      <c r="C74" s="47">
        <v>1</v>
      </c>
      <c r="D74" s="47">
        <v>0</v>
      </c>
      <c r="E74" s="47">
        <v>0</v>
      </c>
    </row>
    <row r="75" spans="2:5" x14ac:dyDescent="0.45">
      <c r="B75" s="47">
        <v>0</v>
      </c>
      <c r="C75" s="47">
        <v>1</v>
      </c>
      <c r="D75" s="47">
        <v>0</v>
      </c>
      <c r="E75" s="47">
        <v>0</v>
      </c>
    </row>
    <row r="76" spans="2:5" x14ac:dyDescent="0.45">
      <c r="B76" s="47">
        <v>0</v>
      </c>
      <c r="C76" s="47">
        <v>1</v>
      </c>
      <c r="D76" s="47">
        <v>0</v>
      </c>
      <c r="E76" s="47">
        <v>0</v>
      </c>
    </row>
    <row r="77" spans="2:5" x14ac:dyDescent="0.45">
      <c r="B77" s="47">
        <v>0</v>
      </c>
      <c r="C77" s="47">
        <v>1</v>
      </c>
      <c r="D77" s="47">
        <v>0</v>
      </c>
      <c r="E77" s="47">
        <v>0</v>
      </c>
    </row>
    <row r="78" spans="2:5" x14ac:dyDescent="0.45">
      <c r="B78" s="47">
        <v>0</v>
      </c>
      <c r="C78" s="47">
        <v>1</v>
      </c>
      <c r="D78" s="47">
        <v>0</v>
      </c>
      <c r="E78" s="47">
        <v>0</v>
      </c>
    </row>
    <row r="79" spans="2:5" x14ac:dyDescent="0.45">
      <c r="B79" s="47">
        <v>0</v>
      </c>
      <c r="C79" s="47">
        <v>1</v>
      </c>
      <c r="D79" s="47">
        <v>0</v>
      </c>
      <c r="E79" s="47">
        <v>0</v>
      </c>
    </row>
    <row r="80" spans="2:5" x14ac:dyDescent="0.45">
      <c r="B80" s="47">
        <v>0</v>
      </c>
      <c r="C80" s="47">
        <v>1</v>
      </c>
      <c r="D80" s="47">
        <v>0</v>
      </c>
      <c r="E80" s="47">
        <v>0</v>
      </c>
    </row>
    <row r="81" spans="2:5" x14ac:dyDescent="0.45">
      <c r="B81" s="47">
        <v>0</v>
      </c>
      <c r="C81" s="47">
        <v>1</v>
      </c>
      <c r="D81" s="47">
        <v>0</v>
      </c>
      <c r="E81" s="47">
        <v>0</v>
      </c>
    </row>
    <row r="82" spans="2:5" x14ac:dyDescent="0.45">
      <c r="B82" s="47">
        <v>0</v>
      </c>
      <c r="C82" s="47">
        <v>1</v>
      </c>
      <c r="D82" s="47">
        <v>0</v>
      </c>
      <c r="E82" s="47">
        <v>0</v>
      </c>
    </row>
    <row r="83" spans="2:5" x14ac:dyDescent="0.45">
      <c r="B83" s="47">
        <v>0</v>
      </c>
      <c r="C83" s="47">
        <v>1</v>
      </c>
      <c r="D83" s="47">
        <v>0</v>
      </c>
      <c r="E83" s="47">
        <v>0</v>
      </c>
    </row>
    <row r="84" spans="2:5" x14ac:dyDescent="0.45">
      <c r="B84" s="47">
        <v>0</v>
      </c>
      <c r="C84" s="47">
        <v>1</v>
      </c>
      <c r="D84" s="47">
        <v>0</v>
      </c>
      <c r="E84" s="47">
        <v>0</v>
      </c>
    </row>
    <row r="85" spans="2:5" x14ac:dyDescent="0.45">
      <c r="B85" s="47">
        <v>0</v>
      </c>
      <c r="C85" s="47">
        <v>1</v>
      </c>
      <c r="D85" s="47">
        <v>0</v>
      </c>
      <c r="E85" s="47">
        <v>0</v>
      </c>
    </row>
    <row r="86" spans="2:5" x14ac:dyDescent="0.45">
      <c r="B86" s="48">
        <v>0</v>
      </c>
      <c r="C86" s="48">
        <v>1</v>
      </c>
      <c r="D86" s="48">
        <v>1</v>
      </c>
      <c r="E86" s="48">
        <v>1</v>
      </c>
    </row>
    <row r="87" spans="2:5" x14ac:dyDescent="0.45">
      <c r="B87" s="48">
        <v>0</v>
      </c>
      <c r="C87" s="48">
        <v>1</v>
      </c>
      <c r="D87" s="48">
        <v>1</v>
      </c>
      <c r="E87" s="48">
        <v>1</v>
      </c>
    </row>
    <row r="88" spans="2:5" x14ac:dyDescent="0.45">
      <c r="B88" s="48">
        <v>0</v>
      </c>
      <c r="C88" s="48">
        <v>1</v>
      </c>
      <c r="D88" s="48">
        <v>1</v>
      </c>
      <c r="E88" s="48">
        <v>1</v>
      </c>
    </row>
    <row r="89" spans="2:5" x14ac:dyDescent="0.45">
      <c r="B89" s="48">
        <v>0</v>
      </c>
      <c r="C89" s="48">
        <v>1</v>
      </c>
      <c r="D89" s="48">
        <v>1</v>
      </c>
      <c r="E89" s="48">
        <v>1</v>
      </c>
    </row>
    <row r="90" spans="2:5" x14ac:dyDescent="0.45">
      <c r="B90" s="48">
        <v>0</v>
      </c>
      <c r="C90" s="48">
        <v>1</v>
      </c>
      <c r="D90" s="48">
        <v>1</v>
      </c>
      <c r="E90" s="48">
        <v>0</v>
      </c>
    </row>
    <row r="91" spans="2:5" x14ac:dyDescent="0.45">
      <c r="B91" s="48">
        <v>0</v>
      </c>
      <c r="C91" s="48">
        <v>1</v>
      </c>
      <c r="D91" s="48">
        <v>1</v>
      </c>
      <c r="E91" s="48">
        <v>0</v>
      </c>
    </row>
    <row r="92" spans="2:5" x14ac:dyDescent="0.45">
      <c r="B92" s="48">
        <v>0</v>
      </c>
      <c r="C92" s="48">
        <v>1</v>
      </c>
      <c r="D92" s="48">
        <v>1</v>
      </c>
      <c r="E92" s="48">
        <v>0</v>
      </c>
    </row>
    <row r="93" spans="2:5" x14ac:dyDescent="0.45">
      <c r="B93" s="48">
        <v>0</v>
      </c>
      <c r="C93" s="48">
        <v>1</v>
      </c>
      <c r="D93" s="48">
        <v>1</v>
      </c>
      <c r="E93" s="48">
        <v>0</v>
      </c>
    </row>
    <row r="94" spans="2:5" x14ac:dyDescent="0.45">
      <c r="B94" s="48">
        <v>0</v>
      </c>
      <c r="C94" s="48">
        <v>1</v>
      </c>
      <c r="D94" s="48">
        <v>1</v>
      </c>
      <c r="E94" s="48">
        <v>0</v>
      </c>
    </row>
    <row r="95" spans="2:5" x14ac:dyDescent="0.45">
      <c r="B95" s="48">
        <v>0</v>
      </c>
      <c r="C95" s="48">
        <v>1</v>
      </c>
      <c r="D95" s="48">
        <v>1</v>
      </c>
      <c r="E95" s="48">
        <v>0</v>
      </c>
    </row>
    <row r="96" spans="2:5" x14ac:dyDescent="0.45">
      <c r="B96" s="48">
        <v>0</v>
      </c>
      <c r="C96" s="48">
        <v>1</v>
      </c>
      <c r="D96" s="48">
        <v>1</v>
      </c>
      <c r="E96" s="48">
        <v>0</v>
      </c>
    </row>
    <row r="97" spans="2:5" x14ac:dyDescent="0.45">
      <c r="B97" s="48">
        <v>0</v>
      </c>
      <c r="C97" s="48">
        <v>1</v>
      </c>
      <c r="D97" s="48">
        <v>1</v>
      </c>
      <c r="E97" s="48">
        <v>0</v>
      </c>
    </row>
    <row r="98" spans="2:5" x14ac:dyDescent="0.45">
      <c r="B98" s="48">
        <v>0</v>
      </c>
      <c r="C98" s="48">
        <v>1</v>
      </c>
      <c r="D98" s="48">
        <v>1</v>
      </c>
      <c r="E98" s="48">
        <v>0</v>
      </c>
    </row>
    <row r="99" spans="2:5" x14ac:dyDescent="0.45">
      <c r="B99" s="48">
        <v>0</v>
      </c>
      <c r="C99" s="48">
        <v>1</v>
      </c>
      <c r="D99" s="48">
        <v>1</v>
      </c>
      <c r="E99" s="48">
        <v>0</v>
      </c>
    </row>
    <row r="100" spans="2:5" x14ac:dyDescent="0.45">
      <c r="B100" s="48">
        <v>0</v>
      </c>
      <c r="C100" s="48">
        <v>1</v>
      </c>
      <c r="D100" s="48">
        <v>1</v>
      </c>
      <c r="E100" s="48">
        <v>0</v>
      </c>
    </row>
    <row r="101" spans="2:5" x14ac:dyDescent="0.45">
      <c r="B101" s="48">
        <v>0</v>
      </c>
      <c r="C101" s="48">
        <v>1</v>
      </c>
      <c r="D101" s="48">
        <v>1</v>
      </c>
      <c r="E101" s="48">
        <v>0</v>
      </c>
    </row>
    <row r="102" spans="2:5" x14ac:dyDescent="0.45">
      <c r="B102" s="48">
        <v>0</v>
      </c>
      <c r="C102" s="48">
        <v>1</v>
      </c>
      <c r="D102" s="48">
        <v>1</v>
      </c>
      <c r="E102" s="48">
        <v>0</v>
      </c>
    </row>
    <row r="103" spans="2:5" x14ac:dyDescent="0.45">
      <c r="B103" s="48">
        <v>0</v>
      </c>
      <c r="C103" s="48">
        <v>1</v>
      </c>
      <c r="D103" s="48">
        <v>1</v>
      </c>
      <c r="E103" s="48">
        <v>0</v>
      </c>
    </row>
    <row r="104" spans="2:5" x14ac:dyDescent="0.45">
      <c r="B104" s="48">
        <v>0</v>
      </c>
      <c r="C104" s="48">
        <v>1</v>
      </c>
      <c r="D104" s="48">
        <v>1</v>
      </c>
      <c r="E104" s="48">
        <v>0</v>
      </c>
    </row>
    <row r="105" spans="2:5" x14ac:dyDescent="0.45">
      <c r="B105" s="48">
        <v>0</v>
      </c>
      <c r="C105" s="48">
        <v>1</v>
      </c>
      <c r="D105" s="48">
        <v>1</v>
      </c>
      <c r="E105" s="48">
        <v>0</v>
      </c>
    </row>
    <row r="106" spans="2:5" x14ac:dyDescent="0.45">
      <c r="B106" s="49">
        <v>1</v>
      </c>
      <c r="C106" s="49">
        <v>0</v>
      </c>
      <c r="D106" s="49">
        <v>0</v>
      </c>
      <c r="E106" s="49">
        <v>1</v>
      </c>
    </row>
    <row r="107" spans="2:5" x14ac:dyDescent="0.45">
      <c r="B107" s="49">
        <v>1</v>
      </c>
      <c r="C107" s="49">
        <v>0</v>
      </c>
      <c r="D107" s="49">
        <v>0</v>
      </c>
      <c r="E107" s="49">
        <v>1</v>
      </c>
    </row>
    <row r="108" spans="2:5" x14ac:dyDescent="0.45">
      <c r="B108" s="49">
        <v>1</v>
      </c>
      <c r="C108" s="49">
        <v>0</v>
      </c>
      <c r="D108" s="49">
        <v>0</v>
      </c>
      <c r="E108" s="49">
        <v>1</v>
      </c>
    </row>
    <row r="109" spans="2:5" x14ac:dyDescent="0.45">
      <c r="B109" s="49">
        <v>1</v>
      </c>
      <c r="C109" s="49">
        <v>0</v>
      </c>
      <c r="D109" s="49">
        <v>0</v>
      </c>
      <c r="E109" s="49">
        <v>1</v>
      </c>
    </row>
    <row r="110" spans="2:5" x14ac:dyDescent="0.45">
      <c r="B110" s="49">
        <v>1</v>
      </c>
      <c r="C110" s="49">
        <v>0</v>
      </c>
      <c r="D110" s="49">
        <v>0</v>
      </c>
      <c r="E110" s="49">
        <v>1</v>
      </c>
    </row>
    <row r="111" spans="2:5" x14ac:dyDescent="0.45">
      <c r="B111" s="49">
        <v>1</v>
      </c>
      <c r="C111" s="49">
        <v>0</v>
      </c>
      <c r="D111" s="49">
        <v>0</v>
      </c>
      <c r="E111" s="49">
        <v>1</v>
      </c>
    </row>
    <row r="112" spans="2:5" x14ac:dyDescent="0.45">
      <c r="B112" s="49">
        <v>1</v>
      </c>
      <c r="C112" s="49">
        <v>0</v>
      </c>
      <c r="D112" s="49">
        <v>0</v>
      </c>
      <c r="E112" s="49">
        <v>0</v>
      </c>
    </row>
    <row r="113" spans="2:5" x14ac:dyDescent="0.45">
      <c r="B113" s="49">
        <v>1</v>
      </c>
      <c r="C113" s="49">
        <v>0</v>
      </c>
      <c r="D113" s="49">
        <v>0</v>
      </c>
      <c r="E113" s="49">
        <v>0</v>
      </c>
    </row>
    <row r="114" spans="2:5" x14ac:dyDescent="0.45">
      <c r="B114" s="49">
        <v>1</v>
      </c>
      <c r="C114" s="49">
        <v>0</v>
      </c>
      <c r="D114" s="49">
        <v>0</v>
      </c>
      <c r="E114" s="49">
        <v>0</v>
      </c>
    </row>
    <row r="115" spans="2:5" x14ac:dyDescent="0.45">
      <c r="B115" s="49">
        <v>1</v>
      </c>
      <c r="C115" s="49">
        <v>0</v>
      </c>
      <c r="D115" s="49">
        <v>0</v>
      </c>
      <c r="E115" s="49">
        <v>0</v>
      </c>
    </row>
    <row r="116" spans="2:5" x14ac:dyDescent="0.45">
      <c r="B116" s="49">
        <v>1</v>
      </c>
      <c r="C116" s="49">
        <v>0</v>
      </c>
      <c r="D116" s="49">
        <v>0</v>
      </c>
      <c r="E116" s="49">
        <v>0</v>
      </c>
    </row>
    <row r="117" spans="2:5" x14ac:dyDescent="0.45">
      <c r="B117" s="49">
        <v>1</v>
      </c>
      <c r="C117" s="49">
        <v>0</v>
      </c>
      <c r="D117" s="49">
        <v>0</v>
      </c>
      <c r="E117" s="49">
        <v>0</v>
      </c>
    </row>
    <row r="118" spans="2:5" x14ac:dyDescent="0.45">
      <c r="B118" s="49">
        <v>1</v>
      </c>
      <c r="C118" s="49">
        <v>0</v>
      </c>
      <c r="D118" s="49">
        <v>0</v>
      </c>
      <c r="E118" s="49">
        <v>0</v>
      </c>
    </row>
    <row r="119" spans="2:5" x14ac:dyDescent="0.45">
      <c r="B119" s="49">
        <v>1</v>
      </c>
      <c r="C119" s="49">
        <v>0</v>
      </c>
      <c r="D119" s="49">
        <v>0</v>
      </c>
      <c r="E119" s="49">
        <v>0</v>
      </c>
    </row>
    <row r="120" spans="2:5" x14ac:dyDescent="0.45">
      <c r="B120" s="49">
        <v>1</v>
      </c>
      <c r="C120" s="49">
        <v>0</v>
      </c>
      <c r="D120" s="49">
        <v>0</v>
      </c>
      <c r="E120" s="49">
        <v>0</v>
      </c>
    </row>
    <row r="121" spans="2:5" x14ac:dyDescent="0.45">
      <c r="B121" s="49">
        <v>1</v>
      </c>
      <c r="C121" s="49">
        <v>0</v>
      </c>
      <c r="D121" s="49">
        <v>0</v>
      </c>
      <c r="E121" s="49">
        <v>0</v>
      </c>
    </row>
    <row r="122" spans="2:5" x14ac:dyDescent="0.45">
      <c r="B122" s="49">
        <v>1</v>
      </c>
      <c r="C122" s="49">
        <v>0</v>
      </c>
      <c r="D122" s="49">
        <v>0</v>
      </c>
      <c r="E122" s="49">
        <v>0</v>
      </c>
    </row>
    <row r="123" spans="2:5" x14ac:dyDescent="0.45">
      <c r="B123" s="49">
        <v>1</v>
      </c>
      <c r="C123" s="49">
        <v>0</v>
      </c>
      <c r="D123" s="49">
        <v>0</v>
      </c>
      <c r="E123" s="49">
        <v>0</v>
      </c>
    </row>
    <row r="124" spans="2:5" x14ac:dyDescent="0.45">
      <c r="B124" s="49">
        <v>1</v>
      </c>
      <c r="C124" s="49">
        <v>0</v>
      </c>
      <c r="D124" s="49">
        <v>0</v>
      </c>
      <c r="E124" s="49">
        <v>0</v>
      </c>
    </row>
    <row r="125" spans="2:5" x14ac:dyDescent="0.45">
      <c r="B125" s="49">
        <v>1</v>
      </c>
      <c r="C125" s="49">
        <v>0</v>
      </c>
      <c r="D125" s="49">
        <v>0</v>
      </c>
      <c r="E125" s="49">
        <v>0</v>
      </c>
    </row>
    <row r="126" spans="2:5" x14ac:dyDescent="0.45">
      <c r="B126" s="50">
        <v>1</v>
      </c>
      <c r="C126" s="50">
        <v>0</v>
      </c>
      <c r="D126" s="50">
        <v>1</v>
      </c>
      <c r="E126" s="50">
        <v>1</v>
      </c>
    </row>
    <row r="127" spans="2:5" x14ac:dyDescent="0.45">
      <c r="B127" s="50">
        <v>1</v>
      </c>
      <c r="C127" s="50">
        <v>0</v>
      </c>
      <c r="D127" s="50">
        <v>1</v>
      </c>
      <c r="E127" s="50">
        <v>1</v>
      </c>
    </row>
    <row r="128" spans="2:5" x14ac:dyDescent="0.45">
      <c r="B128" s="50">
        <v>1</v>
      </c>
      <c r="C128" s="50">
        <v>0</v>
      </c>
      <c r="D128" s="50">
        <v>1</v>
      </c>
      <c r="E128" s="50">
        <v>1</v>
      </c>
    </row>
    <row r="129" spans="2:5" x14ac:dyDescent="0.45">
      <c r="B129" s="50">
        <v>1</v>
      </c>
      <c r="C129" s="50">
        <v>0</v>
      </c>
      <c r="D129" s="50">
        <v>1</v>
      </c>
      <c r="E129" s="50">
        <v>1</v>
      </c>
    </row>
    <row r="130" spans="2:5" x14ac:dyDescent="0.45">
      <c r="B130" s="50">
        <v>1</v>
      </c>
      <c r="C130" s="50">
        <v>0</v>
      </c>
      <c r="D130" s="50">
        <v>1</v>
      </c>
      <c r="E130" s="50">
        <v>0</v>
      </c>
    </row>
    <row r="131" spans="2:5" x14ac:dyDescent="0.45">
      <c r="B131" s="50">
        <v>1</v>
      </c>
      <c r="C131" s="50">
        <v>0</v>
      </c>
      <c r="D131" s="50">
        <v>1</v>
      </c>
      <c r="E131" s="50">
        <v>0</v>
      </c>
    </row>
    <row r="132" spans="2:5" x14ac:dyDescent="0.45">
      <c r="B132" s="50">
        <v>1</v>
      </c>
      <c r="C132" s="50">
        <v>0</v>
      </c>
      <c r="D132" s="50">
        <v>1</v>
      </c>
      <c r="E132" s="50">
        <v>0</v>
      </c>
    </row>
    <row r="133" spans="2:5" x14ac:dyDescent="0.45">
      <c r="B133" s="50">
        <v>1</v>
      </c>
      <c r="C133" s="50">
        <v>0</v>
      </c>
      <c r="D133" s="50">
        <v>1</v>
      </c>
      <c r="E133" s="50">
        <v>0</v>
      </c>
    </row>
    <row r="134" spans="2:5" x14ac:dyDescent="0.45">
      <c r="B134" s="50">
        <v>1</v>
      </c>
      <c r="C134" s="50">
        <v>0</v>
      </c>
      <c r="D134" s="50">
        <v>1</v>
      </c>
      <c r="E134" s="50">
        <v>0</v>
      </c>
    </row>
    <row r="135" spans="2:5" x14ac:dyDescent="0.45">
      <c r="B135" s="50">
        <v>1</v>
      </c>
      <c r="C135" s="50">
        <v>0</v>
      </c>
      <c r="D135" s="50">
        <v>1</v>
      </c>
      <c r="E135" s="50">
        <v>0</v>
      </c>
    </row>
    <row r="136" spans="2:5" x14ac:dyDescent="0.45">
      <c r="B136" s="50">
        <v>1</v>
      </c>
      <c r="C136" s="50">
        <v>0</v>
      </c>
      <c r="D136" s="50">
        <v>1</v>
      </c>
      <c r="E136" s="50">
        <v>0</v>
      </c>
    </row>
    <row r="137" spans="2:5" x14ac:dyDescent="0.45">
      <c r="B137" s="50">
        <v>1</v>
      </c>
      <c r="C137" s="50">
        <v>0</v>
      </c>
      <c r="D137" s="50">
        <v>1</v>
      </c>
      <c r="E137" s="50">
        <v>0</v>
      </c>
    </row>
    <row r="138" spans="2:5" x14ac:dyDescent="0.45">
      <c r="B138" s="50">
        <v>1</v>
      </c>
      <c r="C138" s="50">
        <v>0</v>
      </c>
      <c r="D138" s="50">
        <v>1</v>
      </c>
      <c r="E138" s="50">
        <v>0</v>
      </c>
    </row>
    <row r="139" spans="2:5" x14ac:dyDescent="0.45">
      <c r="B139" s="50">
        <v>1</v>
      </c>
      <c r="C139" s="50">
        <v>0</v>
      </c>
      <c r="D139" s="50">
        <v>1</v>
      </c>
      <c r="E139" s="50">
        <v>0</v>
      </c>
    </row>
    <row r="140" spans="2:5" x14ac:dyDescent="0.45">
      <c r="B140" s="50">
        <v>1</v>
      </c>
      <c r="C140" s="50">
        <v>0</v>
      </c>
      <c r="D140" s="50">
        <v>1</v>
      </c>
      <c r="E140" s="50">
        <v>0</v>
      </c>
    </row>
    <row r="141" spans="2:5" x14ac:dyDescent="0.45">
      <c r="B141" s="50">
        <v>1</v>
      </c>
      <c r="C141" s="50">
        <v>0</v>
      </c>
      <c r="D141" s="50">
        <v>1</v>
      </c>
      <c r="E141" s="50">
        <v>0</v>
      </c>
    </row>
    <row r="142" spans="2:5" x14ac:dyDescent="0.45">
      <c r="B142" s="50">
        <v>1</v>
      </c>
      <c r="C142" s="50">
        <v>0</v>
      </c>
      <c r="D142" s="50">
        <v>1</v>
      </c>
      <c r="E142" s="50">
        <v>0</v>
      </c>
    </row>
    <row r="143" spans="2:5" x14ac:dyDescent="0.45">
      <c r="B143" s="50">
        <v>1</v>
      </c>
      <c r="C143" s="50">
        <v>0</v>
      </c>
      <c r="D143" s="50">
        <v>1</v>
      </c>
      <c r="E143" s="50">
        <v>0</v>
      </c>
    </row>
    <row r="144" spans="2:5" x14ac:dyDescent="0.45">
      <c r="B144" s="50">
        <v>1</v>
      </c>
      <c r="C144" s="50">
        <v>0</v>
      </c>
      <c r="D144" s="50">
        <v>1</v>
      </c>
      <c r="E144" s="50">
        <v>0</v>
      </c>
    </row>
    <row r="145" spans="2:5" x14ac:dyDescent="0.45">
      <c r="B145" s="50">
        <v>1</v>
      </c>
      <c r="C145" s="50">
        <v>0</v>
      </c>
      <c r="D145" s="50">
        <v>1</v>
      </c>
      <c r="E145" s="50">
        <v>0</v>
      </c>
    </row>
    <row r="146" spans="2:5" x14ac:dyDescent="0.45">
      <c r="B146" s="51">
        <v>1</v>
      </c>
      <c r="C146" s="51">
        <v>1</v>
      </c>
      <c r="D146" s="51">
        <v>0</v>
      </c>
      <c r="E146" s="51">
        <v>1</v>
      </c>
    </row>
    <row r="147" spans="2:5" x14ac:dyDescent="0.45">
      <c r="B147" s="51">
        <v>1</v>
      </c>
      <c r="C147" s="51">
        <v>1</v>
      </c>
      <c r="D147" s="51">
        <v>0</v>
      </c>
      <c r="E147" s="51">
        <v>1</v>
      </c>
    </row>
    <row r="148" spans="2:5" x14ac:dyDescent="0.45">
      <c r="B148" s="51">
        <v>1</v>
      </c>
      <c r="C148" s="51">
        <v>1</v>
      </c>
      <c r="D148" s="51">
        <v>0</v>
      </c>
      <c r="E148" s="51">
        <v>1</v>
      </c>
    </row>
    <row r="149" spans="2:5" x14ac:dyDescent="0.45">
      <c r="B149" s="51">
        <v>1</v>
      </c>
      <c r="C149" s="51">
        <v>1</v>
      </c>
      <c r="D149" s="51">
        <v>0</v>
      </c>
      <c r="E149" s="51">
        <v>1</v>
      </c>
    </row>
    <row r="150" spans="2:5" x14ac:dyDescent="0.45">
      <c r="B150" s="51">
        <v>1</v>
      </c>
      <c r="C150" s="51">
        <v>1</v>
      </c>
      <c r="D150" s="51">
        <v>0</v>
      </c>
      <c r="E150" s="51">
        <v>1</v>
      </c>
    </row>
    <row r="151" spans="2:5" x14ac:dyDescent="0.45">
      <c r="B151" s="51">
        <v>1</v>
      </c>
      <c r="C151" s="51">
        <v>1</v>
      </c>
      <c r="D151" s="51">
        <v>0</v>
      </c>
      <c r="E151" s="51">
        <v>1</v>
      </c>
    </row>
    <row r="152" spans="2:5" x14ac:dyDescent="0.45">
      <c r="B152" s="51">
        <v>1</v>
      </c>
      <c r="C152" s="51">
        <v>1</v>
      </c>
      <c r="D152" s="51">
        <v>0</v>
      </c>
      <c r="E152" s="51">
        <v>1</v>
      </c>
    </row>
    <row r="153" spans="2:5" x14ac:dyDescent="0.45">
      <c r="B153" s="51">
        <v>1</v>
      </c>
      <c r="C153" s="51">
        <v>1</v>
      </c>
      <c r="D153" s="51">
        <v>0</v>
      </c>
      <c r="E153" s="51">
        <v>1</v>
      </c>
    </row>
    <row r="154" spans="2:5" x14ac:dyDescent="0.45">
      <c r="B154" s="51">
        <v>1</v>
      </c>
      <c r="C154" s="51">
        <v>1</v>
      </c>
      <c r="D154" s="51">
        <v>0</v>
      </c>
      <c r="E154" s="51">
        <v>1</v>
      </c>
    </row>
    <row r="155" spans="2:5" x14ac:dyDescent="0.45">
      <c r="B155" s="51">
        <v>1</v>
      </c>
      <c r="C155" s="51">
        <v>1</v>
      </c>
      <c r="D155" s="51">
        <v>0</v>
      </c>
      <c r="E155" s="51">
        <v>1</v>
      </c>
    </row>
    <row r="156" spans="2:5" x14ac:dyDescent="0.45">
      <c r="B156" s="51">
        <v>1</v>
      </c>
      <c r="C156" s="51">
        <v>1</v>
      </c>
      <c r="D156" s="51">
        <v>0</v>
      </c>
      <c r="E156" s="51">
        <v>0</v>
      </c>
    </row>
    <row r="157" spans="2:5" x14ac:dyDescent="0.45">
      <c r="B157" s="51">
        <v>1</v>
      </c>
      <c r="C157" s="51">
        <v>1</v>
      </c>
      <c r="D157" s="51">
        <v>0</v>
      </c>
      <c r="E157" s="51">
        <v>0</v>
      </c>
    </row>
    <row r="158" spans="2:5" x14ac:dyDescent="0.45">
      <c r="B158" s="51">
        <v>1</v>
      </c>
      <c r="C158" s="51">
        <v>1</v>
      </c>
      <c r="D158" s="51">
        <v>0</v>
      </c>
      <c r="E158" s="51">
        <v>0</v>
      </c>
    </row>
    <row r="159" spans="2:5" x14ac:dyDescent="0.45">
      <c r="B159" s="51">
        <v>1</v>
      </c>
      <c r="C159" s="51">
        <v>1</v>
      </c>
      <c r="D159" s="51">
        <v>0</v>
      </c>
      <c r="E159" s="51">
        <v>0</v>
      </c>
    </row>
    <row r="160" spans="2:5" x14ac:dyDescent="0.45">
      <c r="B160" s="51">
        <v>1</v>
      </c>
      <c r="C160" s="51">
        <v>1</v>
      </c>
      <c r="D160" s="51">
        <v>0</v>
      </c>
      <c r="E160" s="51">
        <v>0</v>
      </c>
    </row>
    <row r="161" spans="2:5" x14ac:dyDescent="0.45">
      <c r="B161" s="51">
        <v>1</v>
      </c>
      <c r="C161" s="51">
        <v>1</v>
      </c>
      <c r="D161" s="51">
        <v>0</v>
      </c>
      <c r="E161" s="51">
        <v>0</v>
      </c>
    </row>
    <row r="162" spans="2:5" x14ac:dyDescent="0.45">
      <c r="B162" s="51">
        <v>1</v>
      </c>
      <c r="C162" s="51">
        <v>1</v>
      </c>
      <c r="D162" s="51">
        <v>0</v>
      </c>
      <c r="E162" s="51">
        <v>0</v>
      </c>
    </row>
    <row r="163" spans="2:5" x14ac:dyDescent="0.45">
      <c r="B163" s="51">
        <v>1</v>
      </c>
      <c r="C163" s="51">
        <v>1</v>
      </c>
      <c r="D163" s="51">
        <v>0</v>
      </c>
      <c r="E163" s="51">
        <v>0</v>
      </c>
    </row>
    <row r="164" spans="2:5" x14ac:dyDescent="0.45">
      <c r="B164" s="51">
        <v>1</v>
      </c>
      <c r="C164" s="51">
        <v>1</v>
      </c>
      <c r="D164" s="51">
        <v>0</v>
      </c>
      <c r="E164" s="51">
        <v>0</v>
      </c>
    </row>
    <row r="165" spans="2:5" x14ac:dyDescent="0.45">
      <c r="B165" s="51">
        <v>1</v>
      </c>
      <c r="C165" s="51">
        <v>1</v>
      </c>
      <c r="D165" s="51">
        <v>0</v>
      </c>
      <c r="E165" s="51">
        <v>0</v>
      </c>
    </row>
    <row r="166" spans="2:5" x14ac:dyDescent="0.45">
      <c r="B166" s="47">
        <v>1</v>
      </c>
      <c r="C166" s="47">
        <v>1</v>
      </c>
      <c r="D166" s="47">
        <v>1</v>
      </c>
      <c r="E166" s="47">
        <v>1</v>
      </c>
    </row>
    <row r="167" spans="2:5" x14ac:dyDescent="0.45">
      <c r="B167" s="47">
        <v>1</v>
      </c>
      <c r="C167" s="47">
        <v>1</v>
      </c>
      <c r="D167" s="47">
        <v>1</v>
      </c>
      <c r="E167" s="47">
        <v>1</v>
      </c>
    </row>
    <row r="168" spans="2:5" x14ac:dyDescent="0.45">
      <c r="B168" s="47">
        <v>1</v>
      </c>
      <c r="C168" s="47">
        <v>1</v>
      </c>
      <c r="D168" s="47">
        <v>1</v>
      </c>
      <c r="E168" s="47">
        <v>1</v>
      </c>
    </row>
    <row r="169" spans="2:5" x14ac:dyDescent="0.45">
      <c r="B169" s="47">
        <v>1</v>
      </c>
      <c r="C169" s="47">
        <v>1</v>
      </c>
      <c r="D169" s="47">
        <v>1</v>
      </c>
      <c r="E169" s="47">
        <v>1</v>
      </c>
    </row>
    <row r="170" spans="2:5" x14ac:dyDescent="0.45">
      <c r="B170" s="47">
        <v>1</v>
      </c>
      <c r="C170" s="47">
        <v>1</v>
      </c>
      <c r="D170" s="47">
        <v>1</v>
      </c>
      <c r="E170" s="47">
        <v>1</v>
      </c>
    </row>
    <row r="171" spans="2:5" x14ac:dyDescent="0.45">
      <c r="B171" s="47">
        <v>1</v>
      </c>
      <c r="C171" s="47">
        <v>1</v>
      </c>
      <c r="D171" s="47">
        <v>1</v>
      </c>
      <c r="E171" s="47">
        <v>1</v>
      </c>
    </row>
    <row r="172" spans="2:5" x14ac:dyDescent="0.45">
      <c r="B172" s="47">
        <v>1</v>
      </c>
      <c r="C172" s="47">
        <v>1</v>
      </c>
      <c r="D172" s="47">
        <v>1</v>
      </c>
      <c r="E172" s="47">
        <v>1</v>
      </c>
    </row>
    <row r="173" spans="2:5" x14ac:dyDescent="0.45">
      <c r="B173" s="47">
        <v>1</v>
      </c>
      <c r="C173" s="47">
        <v>1</v>
      </c>
      <c r="D173" s="47">
        <v>1</v>
      </c>
      <c r="E173" s="47">
        <v>1</v>
      </c>
    </row>
    <row r="174" spans="2:5" x14ac:dyDescent="0.45">
      <c r="B174" s="47">
        <v>1</v>
      </c>
      <c r="C174" s="47">
        <v>1</v>
      </c>
      <c r="D174" s="47">
        <v>1</v>
      </c>
      <c r="E174" s="47">
        <v>0</v>
      </c>
    </row>
    <row r="175" spans="2:5" x14ac:dyDescent="0.45">
      <c r="B175" s="47">
        <v>1</v>
      </c>
      <c r="C175" s="47">
        <v>1</v>
      </c>
      <c r="D175" s="47">
        <v>1</v>
      </c>
      <c r="E175" s="47">
        <v>0</v>
      </c>
    </row>
    <row r="176" spans="2:5" x14ac:dyDescent="0.45">
      <c r="B176" s="47">
        <v>1</v>
      </c>
      <c r="C176" s="47">
        <v>1</v>
      </c>
      <c r="D176" s="47">
        <v>1</v>
      </c>
      <c r="E176" s="47">
        <v>0</v>
      </c>
    </row>
    <row r="177" spans="2:5" x14ac:dyDescent="0.45">
      <c r="B177" s="47">
        <v>1</v>
      </c>
      <c r="C177" s="47">
        <v>1</v>
      </c>
      <c r="D177" s="47">
        <v>1</v>
      </c>
      <c r="E177" s="47">
        <v>0</v>
      </c>
    </row>
    <row r="178" spans="2:5" x14ac:dyDescent="0.45">
      <c r="B178" s="47">
        <v>1</v>
      </c>
      <c r="C178" s="47">
        <v>1</v>
      </c>
      <c r="D178" s="47">
        <v>1</v>
      </c>
      <c r="E178" s="47">
        <v>0</v>
      </c>
    </row>
    <row r="179" spans="2:5" x14ac:dyDescent="0.45">
      <c r="B179" s="47">
        <v>1</v>
      </c>
      <c r="C179" s="47">
        <v>1</v>
      </c>
      <c r="D179" s="47">
        <v>1</v>
      </c>
      <c r="E179" s="47">
        <v>0</v>
      </c>
    </row>
    <row r="180" spans="2:5" x14ac:dyDescent="0.45">
      <c r="B180" s="47">
        <v>1</v>
      </c>
      <c r="C180" s="47">
        <v>1</v>
      </c>
      <c r="D180" s="47">
        <v>1</v>
      </c>
      <c r="E180" s="47">
        <v>0</v>
      </c>
    </row>
    <row r="181" spans="2:5" x14ac:dyDescent="0.45">
      <c r="B181" s="47">
        <v>1</v>
      </c>
      <c r="C181" s="47">
        <v>1</v>
      </c>
      <c r="D181" s="47">
        <v>1</v>
      </c>
      <c r="E181" s="47">
        <v>0</v>
      </c>
    </row>
    <row r="182" spans="2:5" x14ac:dyDescent="0.45">
      <c r="B182" s="47">
        <v>1</v>
      </c>
      <c r="C182" s="47">
        <v>1</v>
      </c>
      <c r="D182" s="47">
        <v>1</v>
      </c>
      <c r="E182" s="47">
        <v>0</v>
      </c>
    </row>
    <row r="183" spans="2:5" x14ac:dyDescent="0.45">
      <c r="B183" s="47">
        <v>1</v>
      </c>
      <c r="C183" s="47">
        <v>1</v>
      </c>
      <c r="D183" s="47">
        <v>1</v>
      </c>
      <c r="E183" s="47">
        <v>0</v>
      </c>
    </row>
    <row r="184" spans="2:5" x14ac:dyDescent="0.45">
      <c r="B184" s="47">
        <v>1</v>
      </c>
      <c r="C184" s="47">
        <v>1</v>
      </c>
      <c r="D184" s="47">
        <v>1</v>
      </c>
      <c r="E184" s="47">
        <v>0</v>
      </c>
    </row>
    <row r="185" spans="2:5" x14ac:dyDescent="0.45">
      <c r="B185" s="47">
        <v>1</v>
      </c>
      <c r="C185" s="47">
        <v>1</v>
      </c>
      <c r="D185" s="47">
        <v>1</v>
      </c>
      <c r="E185" s="47">
        <v>0</v>
      </c>
    </row>
  </sheetData>
  <mergeCells count="8">
    <mergeCell ref="B17:B20"/>
    <mergeCell ref="C17:C18"/>
    <mergeCell ref="C19:C20"/>
    <mergeCell ref="B2:G8"/>
    <mergeCell ref="E11:F11"/>
    <mergeCell ref="B13:B16"/>
    <mergeCell ref="C13:C14"/>
    <mergeCell ref="C15:C16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5"/>
  <sheetViews>
    <sheetView workbookViewId="0"/>
  </sheetViews>
  <sheetFormatPr defaultRowHeight="19.5" x14ac:dyDescent="0.45"/>
  <cols>
    <col min="2" max="2" width="14" customWidth="1"/>
    <col min="3" max="3" width="19.59765625" style="56" customWidth="1"/>
    <col min="4" max="4" width="19.59765625" customWidth="1"/>
    <col min="5" max="5" width="8.69921875" style="56"/>
    <col min="6" max="7" width="19" style="56" customWidth="1"/>
  </cols>
  <sheetData>
    <row r="2" spans="2:5" ht="33.6" customHeight="1" x14ac:dyDescent="0.45">
      <c r="B2" s="92" t="s">
        <v>95</v>
      </c>
      <c r="C2" s="93"/>
      <c r="D2" s="94"/>
    </row>
    <row r="4" spans="2:5" x14ac:dyDescent="0.45">
      <c r="B4" s="57" t="s">
        <v>70</v>
      </c>
    </row>
    <row r="5" spans="2:5" x14ac:dyDescent="0.45">
      <c r="C5" s="22" t="s">
        <v>65</v>
      </c>
      <c r="D5" s="59">
        <v>160</v>
      </c>
    </row>
    <row r="6" spans="2:5" x14ac:dyDescent="0.45">
      <c r="C6" s="22" t="s">
        <v>66</v>
      </c>
      <c r="D6" s="60">
        <f>LN(0.5)</f>
        <v>-0.69314718055994529</v>
      </c>
    </row>
    <row r="7" spans="2:5" x14ac:dyDescent="0.45">
      <c r="C7" s="22" t="s">
        <v>67</v>
      </c>
      <c r="D7" s="61">
        <f>D5*D6</f>
        <v>-110.90354888959125</v>
      </c>
      <c r="E7" s="64"/>
    </row>
    <row r="9" spans="2:5" x14ac:dyDescent="0.45">
      <c r="B9" s="57" t="s">
        <v>71</v>
      </c>
    </row>
    <row r="10" spans="2:5" x14ac:dyDescent="0.45">
      <c r="C10" s="22" t="s">
        <v>68</v>
      </c>
      <c r="D10" s="82">
        <f>(42/160)^42</f>
        <v>4.0126467176412432E-25</v>
      </c>
    </row>
    <row r="11" spans="2:5" x14ac:dyDescent="0.45">
      <c r="C11" s="22" t="s">
        <v>69</v>
      </c>
      <c r="D11" s="82">
        <f>(118/160)^118</f>
        <v>2.4883926433122591E-16</v>
      </c>
    </row>
    <row r="12" spans="2:5" x14ac:dyDescent="0.45">
      <c r="C12" s="22" t="s">
        <v>72</v>
      </c>
      <c r="D12" s="60">
        <f>LN(D10*D11)</f>
        <v>-92.104900782562396</v>
      </c>
    </row>
    <row r="13" spans="2:5" x14ac:dyDescent="0.45">
      <c r="C13" s="65"/>
      <c r="D13" s="66"/>
    </row>
    <row r="14" spans="2:5" x14ac:dyDescent="0.45">
      <c r="C14" s="22" t="s">
        <v>76</v>
      </c>
      <c r="D14" s="60">
        <v>-85.818764999999999</v>
      </c>
    </row>
    <row r="16" spans="2:5" x14ac:dyDescent="0.45">
      <c r="B16" s="57" t="s">
        <v>73</v>
      </c>
    </row>
    <row r="17" spans="2:7" x14ac:dyDescent="0.45">
      <c r="C17" s="22" t="s">
        <v>74</v>
      </c>
      <c r="D17" s="62">
        <f>2*(D14-D12)</f>
        <v>12.572271565124794</v>
      </c>
    </row>
    <row r="18" spans="2:7" x14ac:dyDescent="0.45">
      <c r="C18" s="22" t="s">
        <v>75</v>
      </c>
      <c r="D18" s="63">
        <f>_xlfn.CHISQ.DIST.RT(D17,3)</f>
        <v>5.6591132148910168E-3</v>
      </c>
    </row>
    <row r="20" spans="2:7" x14ac:dyDescent="0.45">
      <c r="C20" s="22" t="s">
        <v>77</v>
      </c>
      <c r="D20" s="63">
        <f>(D12-D14)/D12</f>
        <v>6.8249742729786525E-2</v>
      </c>
    </row>
    <row r="22" spans="2:7" x14ac:dyDescent="0.45">
      <c r="B22" s="57" t="s">
        <v>78</v>
      </c>
      <c r="C22" s="102" t="s">
        <v>93</v>
      </c>
      <c r="D22" s="102"/>
    </row>
    <row r="23" spans="2:7" x14ac:dyDescent="0.45">
      <c r="B23" s="67"/>
    </row>
    <row r="24" spans="2:7" x14ac:dyDescent="0.45">
      <c r="B24" s="67"/>
      <c r="C24" s="23" t="s">
        <v>79</v>
      </c>
      <c r="D24" s="68" t="s">
        <v>80</v>
      </c>
    </row>
    <row r="25" spans="2:7" x14ac:dyDescent="0.45">
      <c r="C25" s="69">
        <v>1.240429</v>
      </c>
      <c r="D25" s="71">
        <f>LN(C25)</f>
        <v>0.21545728752584156</v>
      </c>
    </row>
    <row r="26" spans="2:7" x14ac:dyDescent="0.45">
      <c r="C26" s="70">
        <v>5.5974500000000003</v>
      </c>
      <c r="D26" s="72">
        <f>LN(C26)</f>
        <v>1.7223111368916992</v>
      </c>
    </row>
    <row r="28" spans="2:7" x14ac:dyDescent="0.45">
      <c r="B28" s="57" t="s">
        <v>81</v>
      </c>
      <c r="C28" s="102" t="s">
        <v>94</v>
      </c>
      <c r="D28" s="102"/>
    </row>
    <row r="29" spans="2:7" x14ac:dyDescent="0.45">
      <c r="B29" s="67"/>
    </row>
    <row r="30" spans="2:7" x14ac:dyDescent="0.45">
      <c r="C30" s="22" t="s">
        <v>82</v>
      </c>
      <c r="D30" s="75">
        <v>83</v>
      </c>
      <c r="F30" s="22" t="s">
        <v>88</v>
      </c>
      <c r="G30" s="73">
        <f>(D33-D34)/D32</f>
        <v>0.7588325652841782</v>
      </c>
    </row>
    <row r="31" spans="2:7" x14ac:dyDescent="0.45">
      <c r="C31" s="22" t="s">
        <v>83</v>
      </c>
      <c r="D31" s="75">
        <f>D30*(D30-1)/2</f>
        <v>3403</v>
      </c>
      <c r="F31" s="22" t="s">
        <v>89</v>
      </c>
      <c r="G31" s="73">
        <f>(D33-D34)/(D33+D34)</f>
        <v>0.83445945945945943</v>
      </c>
    </row>
    <row r="32" spans="2:7" x14ac:dyDescent="0.45">
      <c r="C32" s="22" t="s">
        <v>84</v>
      </c>
      <c r="D32" s="75">
        <f>D33+D34+D35</f>
        <v>1302</v>
      </c>
      <c r="F32" s="22" t="s">
        <v>90</v>
      </c>
      <c r="G32" s="73">
        <f>(D33-D34)/D31</f>
        <v>0.29033205994710548</v>
      </c>
    </row>
    <row r="33" spans="3:7" x14ac:dyDescent="0.45">
      <c r="C33" s="22" t="s">
        <v>85</v>
      </c>
      <c r="D33" s="75">
        <v>1086</v>
      </c>
      <c r="F33" s="22" t="s">
        <v>91</v>
      </c>
      <c r="G33" s="73">
        <f>0.5+G30/2</f>
        <v>0.87941628264208904</v>
      </c>
    </row>
    <row r="34" spans="3:7" x14ac:dyDescent="0.45">
      <c r="C34" s="22" t="s">
        <v>86</v>
      </c>
      <c r="D34" s="75">
        <v>98</v>
      </c>
    </row>
    <row r="35" spans="3:7" x14ac:dyDescent="0.45">
      <c r="C35" s="22" t="s">
        <v>87</v>
      </c>
      <c r="D35" s="75">
        <v>118</v>
      </c>
    </row>
  </sheetData>
  <mergeCells count="3">
    <mergeCell ref="B2:D2"/>
    <mergeCell ref="C22:D22"/>
    <mergeCell ref="C28:D28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8"/>
  <sheetViews>
    <sheetView workbookViewId="0">
      <selection activeCell="I6" sqref="I6"/>
    </sheetView>
  </sheetViews>
  <sheetFormatPr defaultColWidth="8.69921875" defaultRowHeight="22.5" x14ac:dyDescent="0.45"/>
  <cols>
    <col min="1" max="6" width="7.8984375" style="8" customWidth="1"/>
    <col min="7" max="7" width="7.8984375" style="17" customWidth="1"/>
    <col min="8" max="8" width="7.8984375" style="8" customWidth="1"/>
    <col min="9" max="9" width="7.8984375" style="17" customWidth="1"/>
    <col min="10" max="16384" width="8.69921875" style="8"/>
  </cols>
  <sheetData>
    <row r="1" spans="2:9" ht="26.45" customHeight="1" x14ac:dyDescent="0.45"/>
    <row r="2" spans="2:9" ht="26.45" customHeight="1" x14ac:dyDescent="0.45">
      <c r="B2" s="90" t="s">
        <v>96</v>
      </c>
      <c r="C2" s="91"/>
      <c r="D2" s="91"/>
      <c r="E2" s="91"/>
      <c r="F2" s="91"/>
      <c r="G2" s="91"/>
      <c r="I2" s="24"/>
    </row>
    <row r="3" spans="2:9" ht="26.45" customHeight="1" x14ac:dyDescent="0.45">
      <c r="B3" s="91"/>
      <c r="C3" s="91"/>
      <c r="D3" s="91"/>
      <c r="E3" s="91"/>
      <c r="F3" s="91"/>
      <c r="G3" s="91"/>
      <c r="I3" s="24"/>
    </row>
    <row r="4" spans="2:9" ht="26.45" customHeight="1" x14ac:dyDescent="0.45">
      <c r="B4" s="91"/>
      <c r="C4" s="91"/>
      <c r="D4" s="91"/>
      <c r="E4" s="91"/>
      <c r="F4" s="91"/>
      <c r="G4" s="91"/>
      <c r="I4" s="8"/>
    </row>
    <row r="5" spans="2:9" ht="26.45" customHeight="1" x14ac:dyDescent="0.45">
      <c r="G5" s="19"/>
      <c r="I5" s="19"/>
    </row>
    <row r="6" spans="2:9" ht="26.45" customHeight="1" x14ac:dyDescent="0.45">
      <c r="B6" s="7"/>
      <c r="C6" s="9" t="s">
        <v>20</v>
      </c>
      <c r="D6" s="10" t="s">
        <v>21</v>
      </c>
      <c r="E6" s="11" t="s">
        <v>10</v>
      </c>
      <c r="F6" s="11" t="s">
        <v>11</v>
      </c>
      <c r="G6" s="11" t="s">
        <v>4</v>
      </c>
      <c r="I6" s="19"/>
    </row>
    <row r="7" spans="2:9" ht="26.45" customHeight="1" x14ac:dyDescent="0.45">
      <c r="B7" s="29" t="s">
        <v>17</v>
      </c>
      <c r="C7" s="30">
        <f>C14+C20</f>
        <v>140</v>
      </c>
      <c r="D7" s="30">
        <f t="shared" ref="D7" si="0">D14+D20</f>
        <v>60</v>
      </c>
      <c r="E7" s="30">
        <f>C7+D7</f>
        <v>200</v>
      </c>
      <c r="F7" s="31">
        <f>D7/E7</f>
        <v>0.3</v>
      </c>
      <c r="G7" s="32">
        <f>D7/C7</f>
        <v>0.42857142857142855</v>
      </c>
      <c r="I7" s="19"/>
    </row>
    <row r="8" spans="2:9" ht="26.45" customHeight="1" x14ac:dyDescent="0.45">
      <c r="B8" s="7" t="s">
        <v>16</v>
      </c>
      <c r="C8" s="28">
        <f t="shared" ref="C8:D8" si="1">C15+C21</f>
        <v>200</v>
      </c>
      <c r="D8" s="28">
        <f t="shared" si="1"/>
        <v>100</v>
      </c>
      <c r="E8" s="83">
        <f t="shared" ref="E8:E9" si="2">C8+D8</f>
        <v>300</v>
      </c>
      <c r="F8" s="13">
        <f>D8/E8</f>
        <v>0.33333333333333331</v>
      </c>
      <c r="G8" s="27">
        <f t="shared" ref="G8:G9" si="3">D8/C8</f>
        <v>0.5</v>
      </c>
      <c r="I8" s="19"/>
    </row>
    <row r="9" spans="2:9" ht="26.45" customHeight="1" x14ac:dyDescent="0.45">
      <c r="B9" s="2" t="s">
        <v>10</v>
      </c>
      <c r="C9" s="5">
        <f>C7+C8</f>
        <v>340</v>
      </c>
      <c r="D9" s="5">
        <f t="shared" ref="D9" si="4">D7+D8</f>
        <v>160</v>
      </c>
      <c r="E9" s="40">
        <f t="shared" si="2"/>
        <v>500</v>
      </c>
      <c r="F9" s="6">
        <f>D9/E9</f>
        <v>0.32</v>
      </c>
      <c r="G9" s="15">
        <f t="shared" si="3"/>
        <v>0.47058823529411764</v>
      </c>
      <c r="I9" s="19"/>
    </row>
    <row r="10" spans="2:9" ht="26.45" customHeight="1" x14ac:dyDescent="0.45">
      <c r="B10" s="2"/>
      <c r="C10" s="5"/>
      <c r="D10" s="5"/>
      <c r="E10" s="5"/>
      <c r="F10" s="6"/>
      <c r="G10" s="15"/>
      <c r="I10" s="24"/>
    </row>
    <row r="11" spans="2:9" ht="26.45" customHeight="1" x14ac:dyDescent="0.45">
      <c r="B11" s="2"/>
      <c r="C11" s="3"/>
      <c r="D11" s="4"/>
      <c r="G11" s="19"/>
      <c r="I11" s="19"/>
    </row>
    <row r="12" spans="2:9" ht="26.45" customHeight="1" x14ac:dyDescent="0.45">
      <c r="B12" s="14" t="s">
        <v>18</v>
      </c>
      <c r="C12" s="3"/>
      <c r="D12" s="4"/>
      <c r="G12" s="19"/>
      <c r="I12" s="8"/>
    </row>
    <row r="13" spans="2:9" ht="26.45" customHeight="1" x14ac:dyDescent="0.45">
      <c r="B13" s="7"/>
      <c r="C13" s="9" t="s">
        <v>20</v>
      </c>
      <c r="D13" s="10" t="s">
        <v>21</v>
      </c>
      <c r="E13" s="11" t="s">
        <v>10</v>
      </c>
      <c r="F13" s="11" t="s">
        <v>11</v>
      </c>
      <c r="G13" s="11" t="s">
        <v>4</v>
      </c>
      <c r="I13" s="8"/>
    </row>
    <row r="14" spans="2:9" ht="26.45" customHeight="1" x14ac:dyDescent="0.45">
      <c r="B14" s="33" t="s">
        <v>17</v>
      </c>
      <c r="C14" s="34">
        <v>80</v>
      </c>
      <c r="D14" s="34">
        <v>20</v>
      </c>
      <c r="E14" s="35">
        <f>SUM(C14:D14)</f>
        <v>100</v>
      </c>
      <c r="F14" s="36">
        <f>D14/E14</f>
        <v>0.2</v>
      </c>
      <c r="G14" s="37">
        <f>D14/C14</f>
        <v>0.25</v>
      </c>
      <c r="I14" s="8"/>
    </row>
    <row r="15" spans="2:9" ht="26.45" customHeight="1" x14ac:dyDescent="0.45">
      <c r="B15" s="7" t="s">
        <v>16</v>
      </c>
      <c r="C15" s="26">
        <v>80</v>
      </c>
      <c r="D15" s="26">
        <v>20</v>
      </c>
      <c r="E15" s="12">
        <f t="shared" ref="E15" si="5">SUM(C15:D15)</f>
        <v>100</v>
      </c>
      <c r="F15" s="13">
        <f>D15/E15</f>
        <v>0.2</v>
      </c>
      <c r="G15" s="11">
        <f t="shared" ref="G15:G16" si="6">D15/C15</f>
        <v>0.25</v>
      </c>
      <c r="I15" s="8"/>
    </row>
    <row r="16" spans="2:9" ht="26.45" customHeight="1" x14ac:dyDescent="0.45">
      <c r="B16" s="2" t="s">
        <v>10</v>
      </c>
      <c r="C16" s="5">
        <f>SUM(C14:C15)</f>
        <v>160</v>
      </c>
      <c r="D16" s="5">
        <f t="shared" ref="D16:E16" si="7">SUM(D14:D15)</f>
        <v>40</v>
      </c>
      <c r="E16" s="5">
        <f t="shared" si="7"/>
        <v>200</v>
      </c>
      <c r="F16" s="6">
        <f>D16/E16</f>
        <v>0.2</v>
      </c>
      <c r="G16" s="19">
        <f t="shared" si="6"/>
        <v>0.25</v>
      </c>
      <c r="I16" s="8"/>
    </row>
    <row r="17" spans="2:7" ht="26.45" customHeight="1" x14ac:dyDescent="0.45"/>
    <row r="18" spans="2:7" ht="26.45" customHeight="1" x14ac:dyDescent="0.45">
      <c r="B18" s="20" t="s">
        <v>19</v>
      </c>
      <c r="C18" s="2"/>
      <c r="D18" s="5"/>
      <c r="E18" s="5"/>
      <c r="F18" s="5"/>
      <c r="G18" s="5"/>
    </row>
    <row r="19" spans="2:7" ht="26.45" customHeight="1" x14ac:dyDescent="0.45">
      <c r="B19" s="7"/>
      <c r="C19" s="9" t="s">
        <v>20</v>
      </c>
      <c r="D19" s="10" t="s">
        <v>21</v>
      </c>
      <c r="E19" s="11" t="s">
        <v>10</v>
      </c>
      <c r="F19" s="11" t="s">
        <v>11</v>
      </c>
      <c r="G19" s="11" t="s">
        <v>4</v>
      </c>
    </row>
    <row r="20" spans="2:7" ht="26.45" customHeight="1" x14ac:dyDescent="0.45">
      <c r="B20" s="38" t="s">
        <v>17</v>
      </c>
      <c r="C20" s="39">
        <v>60</v>
      </c>
      <c r="D20" s="39">
        <v>40</v>
      </c>
      <c r="E20" s="40">
        <f>SUM(C20:D20)</f>
        <v>100</v>
      </c>
      <c r="F20" s="41">
        <f>D20/E20</f>
        <v>0.4</v>
      </c>
      <c r="G20" s="42">
        <f>D20/C20</f>
        <v>0.66666666666666663</v>
      </c>
    </row>
    <row r="21" spans="2:7" ht="26.45" customHeight="1" x14ac:dyDescent="0.45">
      <c r="B21" s="7" t="s">
        <v>16</v>
      </c>
      <c r="C21" s="26">
        <v>120</v>
      </c>
      <c r="D21" s="26">
        <v>80</v>
      </c>
      <c r="E21" s="12">
        <f>SUM(C21:D21)</f>
        <v>200</v>
      </c>
      <c r="F21" s="13">
        <f>D21/E21</f>
        <v>0.4</v>
      </c>
      <c r="G21" s="16">
        <f t="shared" ref="G21:G22" si="8">D21/C21</f>
        <v>0.66666666666666663</v>
      </c>
    </row>
    <row r="22" spans="2:7" ht="26.45" customHeight="1" x14ac:dyDescent="0.45">
      <c r="B22" s="2" t="s">
        <v>10</v>
      </c>
      <c r="C22" s="5">
        <f>SUM(C20:C21)</f>
        <v>180</v>
      </c>
      <c r="D22" s="5">
        <f t="shared" ref="D22:E22" si="9">SUM(D20:D21)</f>
        <v>120</v>
      </c>
      <c r="E22" s="5">
        <f t="shared" si="9"/>
        <v>300</v>
      </c>
      <c r="F22" s="6">
        <f>D22/E22</f>
        <v>0.4</v>
      </c>
      <c r="G22" s="15">
        <f t="shared" si="8"/>
        <v>0.66666666666666663</v>
      </c>
    </row>
    <row r="23" spans="2:7" ht="26.45" customHeight="1" x14ac:dyDescent="0.45"/>
    <row r="24" spans="2:7" ht="26.45" customHeight="1" x14ac:dyDescent="0.45"/>
    <row r="25" spans="2:7" ht="26.45" customHeight="1" x14ac:dyDescent="0.45"/>
    <row r="26" spans="2:7" ht="26.45" customHeight="1" x14ac:dyDescent="0.45"/>
    <row r="27" spans="2:7" ht="26.45" customHeight="1" x14ac:dyDescent="0.45"/>
    <row r="28" spans="2:7" ht="26.45" customHeight="1" x14ac:dyDescent="0.45"/>
  </sheetData>
  <mergeCells count="1">
    <mergeCell ref="B2:G4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1"/>
  <sheetViews>
    <sheetView tabSelected="1" workbookViewId="0"/>
  </sheetViews>
  <sheetFormatPr defaultRowHeight="19.5" x14ac:dyDescent="0.45"/>
  <sheetData>
    <row r="2" spans="2:7" x14ac:dyDescent="0.45">
      <c r="B2" s="98" t="s">
        <v>62</v>
      </c>
      <c r="C2" s="99"/>
      <c r="D2" s="99"/>
      <c r="E2" s="99"/>
      <c r="F2" s="99"/>
      <c r="G2" s="99"/>
    </row>
    <row r="3" spans="2:7" x14ac:dyDescent="0.45">
      <c r="B3" s="99"/>
      <c r="C3" s="99"/>
      <c r="D3" s="99"/>
      <c r="E3" s="99"/>
      <c r="F3" s="99"/>
      <c r="G3" s="99"/>
    </row>
    <row r="4" spans="2:7" x14ac:dyDescent="0.45">
      <c r="B4" s="99"/>
      <c r="C4" s="99"/>
      <c r="D4" s="99"/>
      <c r="E4" s="99"/>
      <c r="F4" s="99"/>
      <c r="G4" s="99"/>
    </row>
    <row r="5" spans="2:7" x14ac:dyDescent="0.45">
      <c r="B5" s="99"/>
      <c r="C5" s="99"/>
      <c r="D5" s="99"/>
      <c r="E5" s="99"/>
      <c r="F5" s="99"/>
      <c r="G5" s="99"/>
    </row>
    <row r="6" spans="2:7" x14ac:dyDescent="0.45">
      <c r="B6" s="99"/>
      <c r="C6" s="99"/>
      <c r="D6" s="99"/>
      <c r="E6" s="99"/>
      <c r="F6" s="99"/>
      <c r="G6" s="99"/>
    </row>
    <row r="7" spans="2:7" x14ac:dyDescent="0.45">
      <c r="B7" s="99"/>
      <c r="C7" s="99"/>
      <c r="D7" s="99"/>
      <c r="E7" s="99"/>
      <c r="F7" s="99"/>
      <c r="G7" s="99"/>
    </row>
    <row r="8" spans="2:7" x14ac:dyDescent="0.45">
      <c r="B8" s="99"/>
      <c r="C8" s="99"/>
      <c r="D8" s="99"/>
      <c r="E8" s="99"/>
      <c r="F8" s="99"/>
      <c r="G8" s="99"/>
    </row>
    <row r="11" spans="2:7" x14ac:dyDescent="0.45">
      <c r="B11" s="23" t="s">
        <v>59</v>
      </c>
      <c r="C11" s="23" t="s">
        <v>60</v>
      </c>
      <c r="D11" s="23" t="s">
        <v>61</v>
      </c>
    </row>
    <row r="12" spans="2:7" x14ac:dyDescent="0.45">
      <c r="B12" s="54">
        <v>2</v>
      </c>
      <c r="C12" s="54">
        <v>1</v>
      </c>
      <c r="D12" s="54">
        <v>0</v>
      </c>
    </row>
    <row r="13" spans="2:7" x14ac:dyDescent="0.45">
      <c r="B13" s="54">
        <v>5</v>
      </c>
      <c r="C13" s="54">
        <v>5</v>
      </c>
      <c r="D13" s="54">
        <v>1</v>
      </c>
    </row>
    <row r="14" spans="2:7" x14ac:dyDescent="0.45">
      <c r="B14" s="54">
        <v>2</v>
      </c>
      <c r="C14" s="54">
        <v>1</v>
      </c>
      <c r="D14" s="54">
        <v>0</v>
      </c>
    </row>
    <row r="15" spans="2:7" x14ac:dyDescent="0.45">
      <c r="B15" s="54">
        <v>2</v>
      </c>
      <c r="C15" s="54">
        <v>3</v>
      </c>
      <c r="D15" s="54">
        <v>0</v>
      </c>
    </row>
    <row r="16" spans="2:7" x14ac:dyDescent="0.45">
      <c r="B16" s="54">
        <v>5</v>
      </c>
      <c r="C16" s="54">
        <v>6</v>
      </c>
      <c r="D16" s="54">
        <v>1</v>
      </c>
    </row>
    <row r="17" spans="2:4" x14ac:dyDescent="0.45">
      <c r="B17" s="54">
        <v>2</v>
      </c>
      <c r="C17" s="54">
        <v>2</v>
      </c>
      <c r="D17" s="54">
        <v>0</v>
      </c>
    </row>
    <row r="18" spans="2:4" x14ac:dyDescent="0.45">
      <c r="B18" s="54">
        <v>3</v>
      </c>
      <c r="C18" s="54">
        <v>2</v>
      </c>
      <c r="D18" s="54">
        <v>0</v>
      </c>
    </row>
    <row r="19" spans="2:4" x14ac:dyDescent="0.45">
      <c r="B19" s="54">
        <v>3</v>
      </c>
      <c r="C19" s="54">
        <v>2</v>
      </c>
      <c r="D19" s="54">
        <v>1</v>
      </c>
    </row>
    <row r="20" spans="2:4" x14ac:dyDescent="0.45">
      <c r="B20" s="54">
        <v>5</v>
      </c>
      <c r="C20" s="54">
        <v>6</v>
      </c>
      <c r="D20" s="54">
        <v>1</v>
      </c>
    </row>
    <row r="21" spans="2:4" x14ac:dyDescent="0.45">
      <c r="B21" s="54">
        <v>6</v>
      </c>
      <c r="C21" s="54">
        <v>6</v>
      </c>
      <c r="D21" s="54">
        <v>1</v>
      </c>
    </row>
    <row r="22" spans="2:4" x14ac:dyDescent="0.45">
      <c r="B22" s="54">
        <v>5</v>
      </c>
      <c r="C22" s="54">
        <v>5</v>
      </c>
      <c r="D22" s="54">
        <v>1</v>
      </c>
    </row>
    <row r="23" spans="2:4" x14ac:dyDescent="0.45">
      <c r="B23" s="54">
        <v>6</v>
      </c>
      <c r="C23" s="54">
        <v>6</v>
      </c>
      <c r="D23" s="54">
        <v>1</v>
      </c>
    </row>
    <row r="24" spans="2:4" x14ac:dyDescent="0.45">
      <c r="B24" s="54">
        <v>5</v>
      </c>
      <c r="C24" s="54">
        <v>4</v>
      </c>
      <c r="D24" s="54">
        <v>1</v>
      </c>
    </row>
    <row r="25" spans="2:4" x14ac:dyDescent="0.45">
      <c r="B25" s="54">
        <v>5</v>
      </c>
      <c r="C25" s="54">
        <v>2</v>
      </c>
      <c r="D25" s="54">
        <v>0</v>
      </c>
    </row>
    <row r="26" spans="2:4" x14ac:dyDescent="0.45">
      <c r="B26" s="54">
        <v>2</v>
      </c>
      <c r="C26" s="54">
        <v>1</v>
      </c>
      <c r="D26" s="54">
        <v>0</v>
      </c>
    </row>
    <row r="27" spans="2:4" x14ac:dyDescent="0.45">
      <c r="B27" s="54">
        <v>6</v>
      </c>
      <c r="C27" s="54">
        <v>6</v>
      </c>
      <c r="D27" s="54">
        <v>1</v>
      </c>
    </row>
    <row r="28" spans="2:4" x14ac:dyDescent="0.45">
      <c r="B28" s="54">
        <v>4</v>
      </c>
      <c r="C28" s="54">
        <v>3</v>
      </c>
      <c r="D28" s="54">
        <v>0</v>
      </c>
    </row>
    <row r="29" spans="2:4" x14ac:dyDescent="0.45">
      <c r="B29" s="54">
        <v>4</v>
      </c>
      <c r="C29" s="54">
        <v>4</v>
      </c>
      <c r="D29" s="54">
        <v>1</v>
      </c>
    </row>
    <row r="30" spans="2:4" x14ac:dyDescent="0.45">
      <c r="B30" s="54">
        <v>5</v>
      </c>
      <c r="C30" s="54">
        <v>5</v>
      </c>
      <c r="D30" s="54">
        <v>1</v>
      </c>
    </row>
    <row r="31" spans="2:4" x14ac:dyDescent="0.45">
      <c r="B31" s="54">
        <v>3</v>
      </c>
      <c r="C31" s="54">
        <v>4</v>
      </c>
      <c r="D31" s="54">
        <v>1</v>
      </c>
    </row>
    <row r="32" spans="2:4" x14ac:dyDescent="0.45">
      <c r="B32" s="54">
        <v>4</v>
      </c>
      <c r="C32" s="54">
        <v>2</v>
      </c>
      <c r="D32" s="54">
        <v>0</v>
      </c>
    </row>
    <row r="33" spans="2:4" x14ac:dyDescent="0.45">
      <c r="B33" s="54">
        <v>2</v>
      </c>
      <c r="C33" s="54">
        <v>1</v>
      </c>
      <c r="D33" s="54">
        <v>0</v>
      </c>
    </row>
    <row r="34" spans="2:4" x14ac:dyDescent="0.45">
      <c r="B34" s="54">
        <v>5</v>
      </c>
      <c r="C34" s="54">
        <v>4</v>
      </c>
      <c r="D34" s="54">
        <v>1</v>
      </c>
    </row>
    <row r="35" spans="2:4" x14ac:dyDescent="0.45">
      <c r="B35" s="54">
        <v>1</v>
      </c>
      <c r="C35" s="54">
        <v>1</v>
      </c>
      <c r="D35" s="54">
        <v>0</v>
      </c>
    </row>
    <row r="36" spans="2:4" x14ac:dyDescent="0.45">
      <c r="B36" s="54">
        <v>1</v>
      </c>
      <c r="C36" s="54">
        <v>1</v>
      </c>
      <c r="D36" s="54">
        <v>0</v>
      </c>
    </row>
    <row r="37" spans="2:4" x14ac:dyDescent="0.45">
      <c r="B37" s="54">
        <v>4</v>
      </c>
      <c r="C37" s="54">
        <v>4</v>
      </c>
      <c r="D37" s="54">
        <v>0</v>
      </c>
    </row>
    <row r="38" spans="2:4" x14ac:dyDescent="0.45">
      <c r="B38" s="54">
        <v>6</v>
      </c>
      <c r="C38" s="54">
        <v>5</v>
      </c>
      <c r="D38" s="54">
        <v>1</v>
      </c>
    </row>
    <row r="39" spans="2:4" x14ac:dyDescent="0.45">
      <c r="B39" s="54">
        <v>2</v>
      </c>
      <c r="C39" s="54">
        <v>2</v>
      </c>
      <c r="D39" s="54">
        <v>0</v>
      </c>
    </row>
    <row r="40" spans="2:4" x14ac:dyDescent="0.45">
      <c r="B40" s="54">
        <v>4</v>
      </c>
      <c r="C40" s="54">
        <v>4</v>
      </c>
      <c r="D40" s="54">
        <v>1</v>
      </c>
    </row>
    <row r="41" spans="2:4" x14ac:dyDescent="0.45">
      <c r="B41" s="54">
        <v>5</v>
      </c>
      <c r="C41" s="54">
        <v>1</v>
      </c>
      <c r="D41" s="54">
        <v>0</v>
      </c>
    </row>
    <row r="42" spans="2:4" x14ac:dyDescent="0.45">
      <c r="B42" s="54">
        <v>3</v>
      </c>
      <c r="C42" s="54">
        <v>3</v>
      </c>
      <c r="D42" s="54">
        <v>0</v>
      </c>
    </row>
    <row r="43" spans="2:4" x14ac:dyDescent="0.45">
      <c r="B43" s="54">
        <v>6</v>
      </c>
      <c r="C43" s="54">
        <v>5</v>
      </c>
      <c r="D43" s="54">
        <v>1</v>
      </c>
    </row>
    <row r="44" spans="2:4" x14ac:dyDescent="0.45">
      <c r="B44" s="54">
        <v>2</v>
      </c>
      <c r="C44" s="54">
        <v>3</v>
      </c>
      <c r="D44" s="54">
        <v>1</v>
      </c>
    </row>
    <row r="45" spans="2:4" x14ac:dyDescent="0.45">
      <c r="B45" s="54">
        <v>3</v>
      </c>
      <c r="C45" s="54">
        <v>1</v>
      </c>
      <c r="D45" s="54">
        <v>0</v>
      </c>
    </row>
    <row r="46" spans="2:4" x14ac:dyDescent="0.45">
      <c r="B46" s="54">
        <v>4</v>
      </c>
      <c r="C46" s="54">
        <v>5</v>
      </c>
      <c r="D46" s="54">
        <v>1</v>
      </c>
    </row>
    <row r="47" spans="2:4" x14ac:dyDescent="0.45">
      <c r="B47" s="54">
        <v>3</v>
      </c>
      <c r="C47" s="54">
        <v>4</v>
      </c>
      <c r="D47" s="54">
        <v>1</v>
      </c>
    </row>
    <row r="48" spans="2:4" x14ac:dyDescent="0.45">
      <c r="B48" s="54">
        <v>2</v>
      </c>
      <c r="C48" s="54">
        <v>1</v>
      </c>
      <c r="D48" s="54">
        <v>0</v>
      </c>
    </row>
    <row r="49" spans="2:4" x14ac:dyDescent="0.45">
      <c r="B49" s="54">
        <v>2</v>
      </c>
      <c r="C49" s="54">
        <v>3</v>
      </c>
      <c r="D49" s="54">
        <v>0</v>
      </c>
    </row>
    <row r="50" spans="2:4" x14ac:dyDescent="0.45">
      <c r="B50" s="54">
        <v>6</v>
      </c>
      <c r="C50" s="54">
        <v>5</v>
      </c>
      <c r="D50" s="54">
        <v>1</v>
      </c>
    </row>
    <row r="51" spans="2:4" x14ac:dyDescent="0.45">
      <c r="B51" s="54">
        <v>4</v>
      </c>
      <c r="C51" s="54">
        <v>4</v>
      </c>
      <c r="D51" s="54">
        <v>1</v>
      </c>
    </row>
    <row r="52" spans="2:4" x14ac:dyDescent="0.45">
      <c r="B52" s="54">
        <v>4</v>
      </c>
      <c r="C52" s="54">
        <v>4</v>
      </c>
      <c r="D52" s="54">
        <v>1</v>
      </c>
    </row>
    <row r="53" spans="2:4" x14ac:dyDescent="0.45">
      <c r="B53" s="54">
        <v>5</v>
      </c>
      <c r="C53" s="54">
        <v>5</v>
      </c>
      <c r="D53" s="54">
        <v>1</v>
      </c>
    </row>
    <row r="54" spans="2:4" x14ac:dyDescent="0.45">
      <c r="B54" s="54">
        <v>5</v>
      </c>
      <c r="C54" s="54">
        <v>4</v>
      </c>
      <c r="D54" s="54">
        <v>1</v>
      </c>
    </row>
    <row r="55" spans="2:4" x14ac:dyDescent="0.45">
      <c r="B55" s="54">
        <v>4</v>
      </c>
      <c r="C55" s="54">
        <v>4</v>
      </c>
      <c r="D55" s="54">
        <v>1</v>
      </c>
    </row>
    <row r="56" spans="2:4" x14ac:dyDescent="0.45">
      <c r="B56" s="54">
        <v>5</v>
      </c>
      <c r="C56" s="54">
        <v>5</v>
      </c>
      <c r="D56" s="54">
        <v>1</v>
      </c>
    </row>
    <row r="57" spans="2:4" x14ac:dyDescent="0.45">
      <c r="B57" s="54">
        <v>2</v>
      </c>
      <c r="C57" s="54">
        <v>1</v>
      </c>
      <c r="D57" s="54">
        <v>0</v>
      </c>
    </row>
    <row r="58" spans="2:4" x14ac:dyDescent="0.45">
      <c r="B58" s="54">
        <v>1</v>
      </c>
      <c r="C58" s="54">
        <v>1</v>
      </c>
      <c r="D58" s="54">
        <v>0</v>
      </c>
    </row>
    <row r="59" spans="2:4" x14ac:dyDescent="0.45">
      <c r="B59" s="54">
        <v>5</v>
      </c>
      <c r="C59" s="54">
        <v>4</v>
      </c>
      <c r="D59" s="54">
        <v>0</v>
      </c>
    </row>
    <row r="60" spans="2:4" x14ac:dyDescent="0.45">
      <c r="B60" s="54">
        <v>5</v>
      </c>
      <c r="C60" s="54">
        <v>6</v>
      </c>
      <c r="D60" s="54">
        <v>1</v>
      </c>
    </row>
    <row r="61" spans="2:4" x14ac:dyDescent="0.45">
      <c r="B61" s="55">
        <v>6</v>
      </c>
      <c r="C61" s="55">
        <v>6</v>
      </c>
      <c r="D61" s="55">
        <v>1</v>
      </c>
    </row>
  </sheetData>
  <mergeCells count="1">
    <mergeCell ref="B2:G8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§17_発症率とオッズの計算</vt:lpstr>
      <vt:lpstr>§17_発症率とオッズの関係</vt:lpstr>
      <vt:lpstr>ロジスティック関数のグラフ</vt:lpstr>
      <vt:lpstr>表21.1_ロジスティック回帰のデータ</vt:lpstr>
      <vt:lpstr>第21講</vt:lpstr>
      <vt:lpstr>Simpsonのパラドックス</vt:lpstr>
      <vt:lpstr>§24_ROC曲線下面積の比較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</dc:creator>
  <cp:lastModifiedBy>Nunami</cp:lastModifiedBy>
  <cp:lastPrinted>2016-03-22T15:22:55Z</cp:lastPrinted>
  <dcterms:created xsi:type="dcterms:W3CDTF">2014-07-20T04:31:40Z</dcterms:created>
  <dcterms:modified xsi:type="dcterms:W3CDTF">2016-10-27T10:33:47Z</dcterms:modified>
</cp:coreProperties>
</file>